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1000" activeTab="5"/>
  </bookViews>
  <sheets>
    <sheet name="Nyitólap" sheetId="1" r:id="rId1"/>
    <sheet name="Beviteli oldal" sheetId="2" r:id="rId2"/>
    <sheet name="KÖZH. ALAPÍTV, KÖZH. KÖZALAPÍTV" sheetId="3" r:id="rId3"/>
    <sheet name="Egysz. éves besz (KHA, KHKA)" sheetId="4" r:id="rId4"/>
    <sheet name="ÉMérleg (KHA, KHKA)" sheetId="5" r:id="rId5"/>
    <sheet name="Eredmkim (KHA, KHKA)" sheetId="6" r:id="rId6"/>
  </sheets>
  <definedNames/>
  <calcPr fullCalcOnLoad="1"/>
</workbook>
</file>

<file path=xl/sharedStrings.xml><?xml version="1.0" encoding="utf-8"?>
<sst xmlns="http://schemas.openxmlformats.org/spreadsheetml/2006/main" count="306" uniqueCount="168">
  <si>
    <t>Ez a fájl csak az Szt. előírásaitól eltérő beszámolósémákat tartalmazza. Azoknak az egyéb szervezeteknek, amelyeknek a Korm. rendelelet az Szt. szerinti előírások alkalmazását írja elő [viziközmű társulat, Műsorszolgáltatási Alap, közhasznú társaság, az evatörvény hatálya alá bejelentkezett egyéb szervezet (például ügyvédi iroda, lakásszövetkezet)], az Szt. által előírt könyvvezetést és az Szt. által előírt beszámolót kell alkalmaznia, amelyhez tartozó kitölthető beszámolósémák szintén megtalálhatók az ADÓ-TB CD Számviteli segédletek menüpontjában.</t>
  </si>
  <si>
    <t xml:space="preserve">             f) egyéb támogatás</t>
  </si>
  <si>
    <r>
      <t xml:space="preserve">A közhasznú alapítvány, a közhasznú közalapítvány </t>
    </r>
    <r>
      <rPr>
        <sz val="12"/>
        <rFont val="Times New Roman"/>
        <family val="1"/>
      </rPr>
      <t>egyszerűsített éves beszámolókészítési kötelezettségéről az ALAPÍTVÁNY jelzésű lapon olvashat.</t>
    </r>
  </si>
  <si>
    <t xml:space="preserve">   Mérleg</t>
  </si>
  <si>
    <t xml:space="preserve">   Eredménylevezetés</t>
  </si>
  <si>
    <t xml:space="preserve">   Eredménykimutatás</t>
  </si>
  <si>
    <t>A beszámoló éve:</t>
  </si>
  <si>
    <t>TŐKEVÁLTOZÁS</t>
  </si>
  <si>
    <t>TÁRGYÉVI EREDMÉNY VÁLLALKOZÁSI TEVÉKENYSÉGBŐL</t>
  </si>
  <si>
    <t>KÖZHASZNÚ TEVÉKENYSÉG RÁFORDÍTÁSAI (1.+2.+3.+4.+5.+6.)</t>
  </si>
  <si>
    <t>A szervezet által nyújtott támogatások</t>
  </si>
  <si>
    <t>ÖSSZES KÖZHASZNÚ TEVÉKENYSÉG BEVÉTELE (1.+2.+3.+4.)</t>
  </si>
  <si>
    <t>Gyermekeinkért 2000 Alapítvány</t>
  </si>
  <si>
    <t>8900 Zalaegerszeg, Köztársaság u. 12.</t>
  </si>
  <si>
    <t>18957086-2-20</t>
  </si>
  <si>
    <t>ÉV</t>
  </si>
  <si>
    <t>ESZKÖZÖK ÖSSZESEN</t>
  </si>
  <si>
    <t>FORRÁSOK ÖSSZESEN</t>
  </si>
  <si>
    <t>(pl. lakásszövetkezetnél)</t>
  </si>
  <si>
    <t>az alapítvány, a közalapítvány vezetője (képviselője)</t>
  </si>
  <si>
    <r>
      <t xml:space="preserve">A számvitelről szóló 2000. évi C. törvény (a továbbiakban: Szt.) egyéb szervezetnek minősített szervezetei közül a számviteli törvény szerinti egyes egyéb szervezetek beszámoló készítési és könyvvezetési kötelezettségének sajátosságairól szóló 224/2000. (XII. 19.) Kormányrendelet (a továbbiakban: Korm. rendelet) hatálya alá tartozó szervezetek (a továbbiakban: </t>
    </r>
    <r>
      <rPr>
        <i/>
        <sz val="12"/>
        <rFont val="Times New Roman"/>
        <family val="1"/>
      </rPr>
      <t>egyéb szervezetek</t>
    </r>
    <r>
      <rPr>
        <sz val="12"/>
        <rFont val="Times New Roman"/>
        <family val="1"/>
      </rPr>
      <t>) beszámoló készítési kötelezettségének teljesítéséhez kívánunk segítséget nyújtani. Ebbe a körbe az alábbi szervezetek tartoznak:</t>
    </r>
  </si>
  <si>
    <t>Tekintettel arra, hogy az egyéb szervezetek gazdálkodása, tevékenysége, bevétele, könyvvezetési kötelezettsége a gazdasági társaságoktól, a vállalkozóktól, illetve egymástól is igen eltérő, ezért szervezettípusonként ismertetjük a beszámoló készítési kötelezettséget, annak választási lehetőségeit, illetve az ezekhez tartozó kitöltendő beszámolósémákat. Az egyes egyéb szervezetek beszámolókészítési kötelezettségének leírásánál megtalálható, hogy az adott szervezet milyen beszámoló kitöltésével tehet eleget kötelezettségének.</t>
  </si>
  <si>
    <t>P. H.</t>
  </si>
  <si>
    <t>Előző év(ek) helyesbí-tései</t>
  </si>
  <si>
    <t>MÉRLEG</t>
  </si>
  <si>
    <t>EREDMÉNYKIMUTATÁS</t>
  </si>
  <si>
    <t>1.</t>
  </si>
  <si>
    <t>3.</t>
  </si>
  <si>
    <t>2.</t>
  </si>
  <si>
    <t>4.</t>
  </si>
  <si>
    <t>5.</t>
  </si>
  <si>
    <t>6.</t>
  </si>
  <si>
    <t>INDULÓ TŐKE</t>
  </si>
  <si>
    <t>- a lakás, a nyugdíjasház, az üdülő, a személygépkocsi-tároló, a műhely vagy üzlethelyiség építő-
  és fenntartó szövetkezet (a továbbiakban: lakásszövetkezet),</t>
  </si>
  <si>
    <t>Közhasznú egyszerűsített éves beszámoló</t>
  </si>
  <si>
    <t>Közhasznú egyszerűsített beszámoló</t>
  </si>
  <si>
    <t xml:space="preserve">   Eredménylevezetés, tájékoztató adatok</t>
  </si>
  <si>
    <t xml:space="preserve">   Eredménykimutatás, tájékoztató adatok</t>
  </si>
  <si>
    <t>Közhasznú minősítésű közhasznú társaság (KHT)</t>
  </si>
  <si>
    <t xml:space="preserve">   Közhasznú eredménykimutatás</t>
  </si>
  <si>
    <t>A lap az alábbi gombra kattintva közvetlenül is elérhető:</t>
  </si>
  <si>
    <t>A közhasznú alapítvány, a közhasznú közalapítvány egyszerűsített éves beszámoló készítési kötelezettsége</t>
  </si>
  <si>
    <t>Ha kitöltés során nehézsége támad, esetleg hibát, rendellenességet tapasztal a program működésében, kérjük jelezze a Complex Kiadó Kft. felé.</t>
  </si>
  <si>
    <t>Ügyvédi iroda, szabadalmi ügyvivő iroda, végrehajtói iroda</t>
  </si>
  <si>
    <t>Víziközmű társulat</t>
  </si>
  <si>
    <t>Műsorszolgáltatási Alap</t>
  </si>
  <si>
    <t>Külön jogszabályban meghatározott, jogi személynek minősülő egyéb szervezet</t>
  </si>
  <si>
    <t>Az alábbi gombok segítségével a szervezete számára megfelelő beszámoló-sémát hívhatja be:</t>
  </si>
  <si>
    <t>TÁRGYÉVI EREDMÉNY ALAPTEVÉKENYSÉGBŐL, KÖZHASZNÚ TEVÉKENYSÉGBŐL</t>
  </si>
  <si>
    <t>Közhasznú célú működésre kapott támogatás</t>
  </si>
  <si>
    <t xml:space="preserve">             a) alapítótól</t>
  </si>
  <si>
    <t xml:space="preserve">             b) központi költségvetéstől</t>
  </si>
  <si>
    <t xml:space="preserve">             c) helyi önkormányzattól</t>
  </si>
  <si>
    <t xml:space="preserve">             d) társadalombiztosítási</t>
  </si>
  <si>
    <t xml:space="preserve">             e) továbbutalási céllal kapott</t>
  </si>
  <si>
    <t>Pályázati úton elnyert támogatás</t>
  </si>
  <si>
    <t>Közhasznú tevékenységből származó bevétel</t>
  </si>
  <si>
    <t>Egyéb bevétel</t>
  </si>
  <si>
    <t>1. oldal</t>
  </si>
  <si>
    <t>2. oldal</t>
  </si>
  <si>
    <t>TÁJÉKOZTATÓ ADATOK</t>
  </si>
  <si>
    <t>ebből: megbízási díjak</t>
  </si>
  <si>
    <t xml:space="preserve">             tiszteletdíjak</t>
  </si>
  <si>
    <t>Tárgyévben az APEH által kiutalt 1% összege</t>
  </si>
  <si>
    <t>ÖSSZES BEVÉTEL (A.+B.)</t>
  </si>
  <si>
    <t>VÁLLALKOZÁSI TEVÉKENYSÉG BEVÉTELE</t>
  </si>
  <si>
    <t>ebből: továbbutalt támogatás</t>
  </si>
  <si>
    <t>ÖSSZES RÁFORDÍTÁS (D.+E.)</t>
  </si>
  <si>
    <t>ADÓZÁS ELŐTTI VÁLLALKOZÁSI EREDMÉNY (B.-E.)</t>
  </si>
  <si>
    <t>TÁRGYÉVI VÁLLALKOZÁSI EREDMÉNY (G.-H.)</t>
  </si>
  <si>
    <t>TÁRGYÉVI KÖZHASZNÚ EREDMÉNY (A.-D.)</t>
  </si>
  <si>
    <t>VÁLLALKOZÁSI TEVÉKENYSÉG RÁFORDÍTÁSAI (1.+2.+3.+4.+5.+6.)</t>
  </si>
  <si>
    <t>A.</t>
  </si>
  <si>
    <t>Befektetett eszközök</t>
  </si>
  <si>
    <t>I.</t>
  </si>
  <si>
    <t>II.</t>
  </si>
  <si>
    <t>III.</t>
  </si>
  <si>
    <t>B.</t>
  </si>
  <si>
    <t>Forgóeszközök</t>
  </si>
  <si>
    <t>IV.</t>
  </si>
  <si>
    <t>C.</t>
  </si>
  <si>
    <t>Aktív időbeli elhatárolások</t>
  </si>
  <si>
    <t>D.</t>
  </si>
  <si>
    <t>Saját tőke</t>
  </si>
  <si>
    <t>V.</t>
  </si>
  <si>
    <t>VI.</t>
  </si>
  <si>
    <t>E.</t>
  </si>
  <si>
    <t>Céltartalékok</t>
  </si>
  <si>
    <t>F.</t>
  </si>
  <si>
    <t>Kötelezettségek</t>
  </si>
  <si>
    <t>G.</t>
  </si>
  <si>
    <t>Passzív időbeli elhatárolások</t>
  </si>
  <si>
    <t>Források összesen</t>
  </si>
  <si>
    <t>Előző év</t>
  </si>
  <si>
    <t>Tárgyév</t>
  </si>
  <si>
    <t>A tétel megnevezése</t>
  </si>
  <si>
    <t>adatok E Ft-ban</t>
  </si>
  <si>
    <t>a</t>
  </si>
  <si>
    <t>b</t>
  </si>
  <si>
    <t>c</t>
  </si>
  <si>
    <t>d</t>
  </si>
  <si>
    <t>e</t>
  </si>
  <si>
    <t>RÖVID LEJÁRATÚ KÖTELEZETTSÉGEK</t>
  </si>
  <si>
    <t>HÁTRASOROLT KÖTELEZETTSÉGEK</t>
  </si>
  <si>
    <t>LEKÖTÖTT TARTALÉK</t>
  </si>
  <si>
    <t>ÉRTÉKELÉSI TARTALÉK</t>
  </si>
  <si>
    <t>PÉNZESZKÖZÖK</t>
  </si>
  <si>
    <t>KÉSZLETEK</t>
  </si>
  <si>
    <t>KÖVETELÉSEK</t>
  </si>
  <si>
    <t>Sor-szám</t>
  </si>
  <si>
    <t>IMMATERIÁLIS JAVAK</t>
  </si>
  <si>
    <t xml:space="preserve">TÁRGYI ESZKÖZÖK </t>
  </si>
  <si>
    <t>BEFEKTETETT PÉNZÜGYI ESZKÖZÖK</t>
  </si>
  <si>
    <t>Keltezés:</t>
  </si>
  <si>
    <t>P.H.</t>
  </si>
  <si>
    <t>Statisztikai számjel:</t>
  </si>
  <si>
    <t>Cégjegyzék száma:</t>
  </si>
  <si>
    <t>H.</t>
  </si>
  <si>
    <t>HOSSZÚ LEJÁRATÚ KÖTELEZETTSÉGEK</t>
  </si>
  <si>
    <t>J.</t>
  </si>
  <si>
    <t>Bérköltség</t>
  </si>
  <si>
    <t>Személyi jellegű egyéb kifizetések</t>
  </si>
  <si>
    <t>Bérjárulékok</t>
  </si>
  <si>
    <t xml:space="preserve">Értékcsökkenési leírás </t>
  </si>
  <si>
    <t>Egyéb ráfordítások</t>
  </si>
  <si>
    <t>Rendkívüli ráfordítások</t>
  </si>
  <si>
    <t>Adófizetési kötelezettség</t>
  </si>
  <si>
    <t>Személyi jellegű ráfordítások</t>
  </si>
  <si>
    <t>Anyagjellegű ráfordítások</t>
  </si>
  <si>
    <t>Pénzügyi műveletek ráfordításai</t>
  </si>
  <si>
    <t>Egyszerűsített éves beszámoló</t>
  </si>
  <si>
    <t>Egyszerűsített beszámoló</t>
  </si>
  <si>
    <t>Tisztelt felhasználó!</t>
  </si>
  <si>
    <t>Sikeres kitöltést kívánunk!</t>
  </si>
  <si>
    <t>ÉRTÉKPAPÍROK</t>
  </si>
  <si>
    <t>Kérjük töltse ki szervezete adatait:</t>
  </si>
  <si>
    <t>A szervezet megnevezése:</t>
  </si>
  <si>
    <t>A szervezet címe:</t>
  </si>
  <si>
    <t>- az alapítvány, ideértve a közalapítványt is,</t>
  </si>
  <si>
    <t>- a társasház,</t>
  </si>
  <si>
    <t>- az ügyvédi iroda, a szabadalmi ügyvivő iroda, a végrehajtói iroda,</t>
  </si>
  <si>
    <t>- a közhasznú társaság,</t>
  </si>
  <si>
    <t>- a Műsorszolgáltatási Alap,</t>
  </si>
  <si>
    <t>- a Munkavállalói Résztulajdonosi Program keretében létrejött szervezet,</t>
  </si>
  <si>
    <t>- a víziközmű társulat,</t>
  </si>
  <si>
    <t>- a külön jogszabályban meghatározott, jogi személynek minősülő egyéb szervezet.</t>
  </si>
  <si>
    <t>Lakásszövetkezet (LSZ)</t>
  </si>
  <si>
    <t>Társasház (TH)</t>
  </si>
  <si>
    <t>Társadalmi szervezet (TSZ)</t>
  </si>
  <si>
    <t>Közhasznú társadalmi szervezet (KHTSZ)</t>
  </si>
  <si>
    <t>Alapítvány (A)</t>
  </si>
  <si>
    <t>Közhasznú alapítvány (KHA)</t>
  </si>
  <si>
    <t>Alapítvány, közalapítvány (A, KA)</t>
  </si>
  <si>
    <t>Közhasznú alapítvány, közhasznú közalapítvány (KHA, KHKA)</t>
  </si>
  <si>
    <t>MRP szervezet (MRP)</t>
  </si>
  <si>
    <t>Egyház (EGY)</t>
  </si>
  <si>
    <t>- a társadalmi szervezet (ideértve az országos kisebbségi önkormányzatot, az országos sportági
  szakszövetséget, valamint a köztestületet),</t>
  </si>
  <si>
    <t>A számviteli törvény szerinti egyéb szervezetek között kerül nevesítésre továbbá az egyházi jogi személy is, rájuk azonban nem a Korm. rendelet előírásai vonatkoznak, hanem az egyházi jogi személyek beszámoló készítési és könyvvezetési kötelezettségének sajátosságairól szóló 218/2000. (XII. 17). Kormányrendelet szabályait kell figyelembe venniük.</t>
  </si>
  <si>
    <t>A sémák használata során szükséges az Excel program alapszintű ismerete. Az alsó füleken jelzett további munkafüzetlapokra egyszerű rákattintással tud rálépni. Javasoljuk, hogy elsőként a "Beviteli oldal" jelzetű munkafüzetlapra kattintson, s ott adja meg szervezete adatait. Ezek az adatok automatikusan beíródnak a sémák megfelelő rovataiba, így könnyítve meg a kitöltést. Az adatok kitöltése után közvetlenül is eljuthat a szervezetének megfelelő sémához a lapon található, a sémák neve mellett elhelyezett gombok segítségével. Mindegyik szervezettípushoz tartozik egy címlap, mely a megfelelő gomb megnyomásával előhívható az előzőekhez hasonlóan. A sémákban csak a színezett cellákat kell kitölteni (a nem színezett cellákba, kérjük ne írjon semmit). A sémák A4-es formátumra vannak méretezve, így alakítás nékül közvetlenül nyomtathatók az oldalak.</t>
  </si>
  <si>
    <t>(adószám, csekkszámlaszám)</t>
  </si>
  <si>
    <t>"A közzétett adatok könyvvizsgálattal nincsenek alátámasztva."</t>
  </si>
  <si>
    <t xml:space="preserve">adószám </t>
  </si>
  <si>
    <t>adószám</t>
  </si>
  <si>
    <t>az alapítvány vezetője (képviselője)</t>
  </si>
  <si>
    <t>Előző év(ek) helyesbí-tései 2010</t>
  </si>
  <si>
    <t>………………………………………….</t>
  </si>
  <si>
    <t>……………………………………</t>
  </si>
  <si>
    <t>………………………………………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</si>
</sst>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$&quot;\ #,##0;&quot;$&quot;\ \-#,##0"/>
    <numFmt numFmtId="184" formatCode="&quot;$&quot;\ #,##0;[Red]&quot;$&quot;\ \-#,##0"/>
    <numFmt numFmtId="185" formatCode="&quot;$&quot;\ #,##0.00;&quot;$&quot;\ \-#,##0.00"/>
    <numFmt numFmtId="186" formatCode="&quot;$&quot;\ #,##0.00;[Red]&quot;$&quot;\ \-#,##0.00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.0_);\(#,##0.0\)"/>
    <numFmt numFmtId="192" formatCode="_ &quot;$&quot;\ * #,##0.0_ ;_ &quot;$&quot;\ * \-#,##0.0_ ;_ &quot;$&quot;\ * &quot;-&quot;??_ ;_ @_ "/>
    <numFmt numFmtId="193" formatCode="_ &quot;$&quot;\ * #,##0_ ;_ &quot;$&quot;\ * \-#,##0_ ;_ &quot;$&quot;\ * &quot;-&quot;??_ ;_ @_ "/>
    <numFmt numFmtId="194" formatCode="_ * #,##0.0_ ;_ * \-#,##0.0_ ;_ * &quot;-&quot;??_ ;_ @_ "/>
    <numFmt numFmtId="195" formatCode="_ * #,##0_ ;_ * \-#,##0_ ;_ * &quot;-&quot;??_ ;_ @_ "/>
    <numFmt numFmtId="196" formatCode="mmmm\ d\,\ yyyy"/>
    <numFmt numFmtId="197" formatCode="_ * #,##0,;_ * \-#,##0,;_ * &quot;-&quot;\ ;"/>
    <numFmt numFmtId="198" formatCode="_ * #,##0,;_ * \-#,##0,;_ * &quot;-&quot;??_ ;_ @_ "/>
    <numFmt numFmtId="199" formatCode="_ * #,##0_ ;_ * \-#,##0_ ;_ * &quot;-&quot;\ ;_ @_ "/>
    <numFmt numFmtId="200" formatCode="_ * #,##0_ ;_ * \-#,##0,;_ * &quot;-&quot;\ ;_ @_ "/>
    <numFmt numFmtId="201" formatCode="_ * ###_ ;_ * &quot;-&quot;\ ;_ @_ "/>
    <numFmt numFmtId="202" formatCode="_ * ##_ ;_ * &quot;-&quot;\ ;_ @_ "/>
    <numFmt numFmtId="203" formatCode="_ * ##,_ ;_ * &quot;-&quot;\ ;_ @_ "/>
    <numFmt numFmtId="204" formatCode="_ *##_ ;_ * &quot;-&quot;\ ;_ @_ "/>
    <numFmt numFmtId="205" formatCode="*##_ ;_ * &quot;-&quot;\ ;_ @_ "/>
    <numFmt numFmtId="206" formatCode="_###* ;_ * &quot;-&quot;\ ;_ @_ "/>
    <numFmt numFmtId="207" formatCode="_ ###* ;_ * &quot;-&quot;\ ;_ @_ "/>
    <numFmt numFmtId="208" formatCode="_ \ ###* ;_ * &quot;-&quot;\ ;_ @_ "/>
    <numFmt numFmtId="209" formatCode="_ \ ##*#\ ;_ * &quot;-&quot;\ ;_ @_ "/>
    <numFmt numFmtId="210" formatCode="_ \ ##*;\ _ * &quot;-&quot;\ ;_ @_ "/>
    <numFmt numFmtId="211" formatCode="_ \ #&quot;&quot;;\ _ * &quot;-&quot;\ ;_ @_ "/>
    <numFmt numFmtId="212" formatCode="_ \ #&quot;&quot;;_ @_ "/>
    <numFmt numFmtId="213" formatCode="yyyy/\ mmmm\ d\."/>
    <numFmt numFmtId="214" formatCode="00&quot;-&quot;00&quot;-&quot;000000"/>
    <numFmt numFmtId="215" formatCode="\(00&quot;-&quot;00&quot;-&quot;000000\)"/>
    <numFmt numFmtId="216" formatCode="##&quot;-&quot;##&quot;-&quot;######"/>
    <numFmt numFmtId="217" formatCode="&quot;H-&quot;0000"/>
    <numFmt numFmtId="218" formatCode="[$-40E]yyyy\.\ mmmm\ d\."/>
    <numFmt numFmtId="219" formatCode="0.0"/>
    <numFmt numFmtId="220" formatCode="0.000"/>
    <numFmt numFmtId="221" formatCode="#,##0.0"/>
    <numFmt numFmtId="222" formatCode="#,##0.000"/>
    <numFmt numFmtId="223" formatCode="#,##0.0000"/>
    <numFmt numFmtId="224" formatCode="#,##0.00000"/>
  </numFmts>
  <fonts count="23">
    <font>
      <sz val="10"/>
      <name val="Arial CE"/>
      <family val="0"/>
    </font>
    <font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0"/>
      <name val="Arial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sz val="12"/>
      <name val="Arial"/>
      <family val="2"/>
    </font>
    <font>
      <b/>
      <sz val="20"/>
      <name val="Times New Roman CE"/>
      <family val="1"/>
    </font>
    <font>
      <b/>
      <sz val="18"/>
      <name val="Times New Roman CE"/>
      <family val="1"/>
    </font>
    <font>
      <sz val="12"/>
      <name val="Times New Roman"/>
      <family val="1"/>
    </font>
    <font>
      <sz val="12"/>
      <name val="Symbol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6" fillId="0" borderId="0" xfId="19" applyFont="1">
      <alignment/>
      <protection/>
    </xf>
    <xf numFmtId="0" fontId="6" fillId="0" borderId="0" xfId="19" applyFont="1" applyBorder="1">
      <alignment/>
      <protection/>
    </xf>
    <xf numFmtId="0" fontId="6" fillId="0" borderId="0" xfId="0" applyFont="1" applyBorder="1" applyAlignment="1">
      <alignment horizontal="right"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7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0" fillId="0" borderId="0" xfId="19" applyFont="1">
      <alignment/>
      <protection/>
    </xf>
    <xf numFmtId="0" fontId="6" fillId="0" borderId="0" xfId="19" applyFont="1" applyAlignment="1">
      <alignment horizontal="left" indent="2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213" fontId="2" fillId="0" borderId="0" xfId="19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9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shrinkToFit="1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196" fontId="2" fillId="0" borderId="0" xfId="0" applyNumberFormat="1" applyFont="1" applyBorder="1" applyAlignment="1">
      <alignment horizontal="center"/>
    </xf>
    <xf numFmtId="0" fontId="6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1" fillId="0" borderId="0" xfId="19" applyAlignment="1">
      <alignment horizontal="center" vertical="center"/>
      <protection/>
    </xf>
    <xf numFmtId="3" fontId="6" fillId="0" borderId="0" xfId="0" applyNumberFormat="1" applyFont="1" applyBorder="1" applyAlignment="1">
      <alignment horizontal="left"/>
    </xf>
    <xf numFmtId="213" fontId="6" fillId="0" borderId="0" xfId="19" applyNumberFormat="1" applyFont="1" applyBorder="1" applyAlignment="1">
      <alignment horizontal="left"/>
      <protection/>
    </xf>
    <xf numFmtId="0" fontId="11" fillId="0" borderId="0" xfId="19" applyFo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214" fontId="6" fillId="0" borderId="0" xfId="0" applyNumberFormat="1" applyFont="1" applyAlignment="1">
      <alignment horizontal="left"/>
    </xf>
    <xf numFmtId="0" fontId="12" fillId="0" borderId="0" xfId="1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indent="7"/>
    </xf>
    <xf numFmtId="216" fontId="6" fillId="0" borderId="0" xfId="0" applyNumberFormat="1" applyFont="1" applyBorder="1" applyAlignment="1">
      <alignment horizontal="right"/>
    </xf>
    <xf numFmtId="213" fontId="6" fillId="0" borderId="0" xfId="19" applyNumberFormat="1" applyFont="1" applyBorder="1" applyAlignment="1">
      <alignment horizontal="right"/>
      <protection/>
    </xf>
    <xf numFmtId="0" fontId="6" fillId="0" borderId="0" xfId="19" applyFont="1" applyAlignment="1">
      <alignment horizontal="justify" vertical="center" wrapText="1"/>
      <protection/>
    </xf>
    <xf numFmtId="0" fontId="6" fillId="2" borderId="1" xfId="0" applyFont="1" applyFill="1" applyBorder="1" applyAlignment="1" applyProtection="1">
      <alignment/>
      <protection locked="0"/>
    </xf>
    <xf numFmtId="216" fontId="6" fillId="2" borderId="1" xfId="0" applyNumberFormat="1" applyFont="1" applyFill="1" applyBorder="1" applyAlignment="1" applyProtection="1">
      <alignment horizontal="right"/>
      <protection locked="0"/>
    </xf>
    <xf numFmtId="213" fontId="6" fillId="2" borderId="1" xfId="19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0" fontId="9" fillId="0" borderId="0" xfId="19" applyNumberFormat="1" applyFont="1" applyBorder="1" applyAlignment="1">
      <alignment horizontal="center" vertical="center"/>
      <protection/>
    </xf>
    <xf numFmtId="0" fontId="6" fillId="0" borderId="0" xfId="19" applyFont="1" applyAlignment="1">
      <alignment horizontal="center" vertical="top"/>
      <protection/>
    </xf>
    <xf numFmtId="213" fontId="2" fillId="0" borderId="0" xfId="19" applyNumberFormat="1" applyFont="1" applyBorder="1" applyAlignment="1">
      <alignment horizontal="right"/>
      <protection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4" fillId="0" borderId="0" xfId="0" applyFont="1" applyAlignment="1" quotePrefix="1">
      <alignment horizontal="justify" wrapText="1"/>
    </xf>
    <xf numFmtId="0" fontId="20" fillId="0" borderId="0" xfId="19" applyFont="1" applyAlignment="1">
      <alignment horizontal="left" indent="2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13" fillId="0" borderId="0" xfId="19" applyNumberFormat="1" applyFont="1" applyBorder="1" applyAlignment="1">
      <alignment horizontal="center"/>
      <protection/>
    </xf>
    <xf numFmtId="0" fontId="16" fillId="0" borderId="0" xfId="0" applyFont="1" applyAlignment="1">
      <alignment vertical="top" wrapText="1"/>
    </xf>
    <xf numFmtId="0" fontId="2" fillId="3" borderId="1" xfId="0" applyFont="1" applyFill="1" applyBorder="1" applyAlignment="1" applyProtection="1">
      <alignment/>
      <protection locked="0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8" fillId="0" borderId="0" xfId="19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1" xfId="0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8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shrinkToFit="1"/>
    </xf>
    <xf numFmtId="0" fontId="14" fillId="0" borderId="0" xfId="0" applyFont="1" applyAlignment="1" quotePrefix="1">
      <alignment horizontal="justify"/>
    </xf>
    <xf numFmtId="216" fontId="6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19" applyFont="1" applyAlignment="1">
      <alignment horizontal="center"/>
      <protection/>
    </xf>
    <xf numFmtId="49" fontId="14" fillId="0" borderId="0" xfId="0" applyNumberFormat="1" applyFont="1" applyAlignment="1" quotePrefix="1">
      <alignment horizontal="justify" wrapText="1"/>
    </xf>
    <xf numFmtId="0" fontId="21" fillId="0" borderId="0" xfId="0" applyFont="1" applyAlignment="1">
      <alignment horizontal="center"/>
    </xf>
    <xf numFmtId="0" fontId="3" fillId="0" borderId="0" xfId="19" applyFont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19" applyFont="1" applyBorder="1" applyAlignment="1">
      <alignment horizontal="center"/>
      <protection/>
    </xf>
    <xf numFmtId="0" fontId="6" fillId="0" borderId="9" xfId="19" applyFont="1" applyBorder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 applyProtection="1">
      <alignment/>
      <protection/>
    </xf>
    <xf numFmtId="3" fontId="2" fillId="3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/>
    </xf>
    <xf numFmtId="0" fontId="22" fillId="0" borderId="0" xfId="0" applyFont="1" applyAlignment="1">
      <alignment/>
    </xf>
    <xf numFmtId="216" fontId="9" fillId="0" borderId="0" xfId="0" applyNumberFormat="1" applyFont="1" applyAlignment="1">
      <alignment horizontal="left"/>
    </xf>
    <xf numFmtId="221" fontId="2" fillId="0" borderId="0" xfId="0" applyNumberFormat="1" applyFont="1" applyAlignment="1">
      <alignment/>
    </xf>
    <xf numFmtId="221" fontId="3" fillId="0" borderId="0" xfId="0" applyNumberFormat="1" applyFont="1" applyAlignment="1">
      <alignment/>
    </xf>
    <xf numFmtId="221" fontId="2" fillId="0" borderId="0" xfId="0" applyNumberFormat="1" applyFont="1" applyAlignment="1">
      <alignment horizontal="right"/>
    </xf>
    <xf numFmtId="22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1" fontId="2" fillId="3" borderId="1" xfId="0" applyNumberFormat="1" applyFont="1" applyFill="1" applyBorder="1" applyAlignment="1" applyProtection="1">
      <alignment/>
      <protection locked="0"/>
    </xf>
    <xf numFmtId="1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3" borderId="1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 shrinkToFit="1"/>
    </xf>
    <xf numFmtId="3" fontId="8" fillId="0" borderId="0" xfId="1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0" fontId="10" fillId="0" borderId="0" xfId="19" applyFont="1" applyAlignment="1">
      <alignment horizontal="justify" wrapText="1"/>
      <protection/>
    </xf>
    <xf numFmtId="0" fontId="12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8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0" borderId="9" xfId="0" applyFont="1" applyBorder="1" applyAlignment="1">
      <alignment horizontal="center"/>
    </xf>
    <xf numFmtId="0" fontId="16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al_SHEET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4.emf" /><Relationship Id="rId23" Type="http://schemas.openxmlformats.org/officeDocument/2006/relationships/image" Target="../media/image4.emf" /><Relationship Id="rId24" Type="http://schemas.openxmlformats.org/officeDocument/2006/relationships/image" Target="../media/image3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5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3.emf" /><Relationship Id="rId32" Type="http://schemas.openxmlformats.org/officeDocument/2006/relationships/image" Target="../media/image4.emf" /><Relationship Id="rId33" Type="http://schemas.openxmlformats.org/officeDocument/2006/relationships/image" Target="../media/image4.emf" /><Relationship Id="rId34" Type="http://schemas.openxmlformats.org/officeDocument/2006/relationships/image" Target="../media/image4.emf" /><Relationship Id="rId35" Type="http://schemas.openxmlformats.org/officeDocument/2006/relationships/image" Target="../media/image5.emf" /><Relationship Id="rId36" Type="http://schemas.openxmlformats.org/officeDocument/2006/relationships/image" Target="../media/image5.emf" /><Relationship Id="rId37" Type="http://schemas.openxmlformats.org/officeDocument/2006/relationships/image" Target="../media/image5.emf" /><Relationship Id="rId38" Type="http://schemas.openxmlformats.org/officeDocument/2006/relationships/image" Target="../media/image3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3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4.emf" /><Relationship Id="rId50" Type="http://schemas.openxmlformats.org/officeDocument/2006/relationships/image" Target="../media/image3.emf" /><Relationship Id="rId51" Type="http://schemas.openxmlformats.org/officeDocument/2006/relationships/image" Target="../media/image3.emf" /><Relationship Id="rId52" Type="http://schemas.openxmlformats.org/officeDocument/2006/relationships/image" Target="../media/image4.emf" /><Relationship Id="rId53" Type="http://schemas.openxmlformats.org/officeDocument/2006/relationships/image" Target="../media/image4.emf" /><Relationship Id="rId54" Type="http://schemas.openxmlformats.org/officeDocument/2006/relationships/image" Target="../media/image4.emf" /><Relationship Id="rId55" Type="http://schemas.openxmlformats.org/officeDocument/2006/relationships/image" Target="../media/image4.emf" /><Relationship Id="rId56" Type="http://schemas.openxmlformats.org/officeDocument/2006/relationships/image" Target="../media/image3.emf" /><Relationship Id="rId57" Type="http://schemas.openxmlformats.org/officeDocument/2006/relationships/image" Target="../media/image3.emf" /><Relationship Id="rId58" Type="http://schemas.openxmlformats.org/officeDocument/2006/relationships/image" Target="../media/image3.emf" /><Relationship Id="rId59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3933825</xdr:colOff>
      <xdr:row>28</xdr:row>
      <xdr:rowOff>38100</xdr:rowOff>
    </xdr:from>
    <xdr:to>
      <xdr:col>1</xdr:col>
      <xdr:colOff>4095750</xdr:colOff>
      <xdr:row>28</xdr:row>
      <xdr:rowOff>180975</xdr:rowOff>
    </xdr:to>
    <xdr:pic macro="[0]!Gomb10_Kattintáskor"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8864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3933825</xdr:colOff>
      <xdr:row>29</xdr:row>
      <xdr:rowOff>38100</xdr:rowOff>
    </xdr:from>
    <xdr:to>
      <xdr:col>1</xdr:col>
      <xdr:colOff>4095750</xdr:colOff>
      <xdr:row>29</xdr:row>
      <xdr:rowOff>180975</xdr:rowOff>
    </xdr:to>
    <xdr:pic macro="[0]!Gomb11_Kattintáskor"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60864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3933825</xdr:colOff>
      <xdr:row>54</xdr:row>
      <xdr:rowOff>38100</xdr:rowOff>
    </xdr:from>
    <xdr:to>
      <xdr:col>1</xdr:col>
      <xdr:colOff>4095750</xdr:colOff>
      <xdr:row>54</xdr:row>
      <xdr:rowOff>180975</xdr:rowOff>
    </xdr:to>
    <xdr:pic macro="[0]!Gomb32_Kattintáskor">
      <xdr:nvPicPr>
        <xdr:cNvPr id="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0871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3933825</xdr:colOff>
      <xdr:row>55</xdr:row>
      <xdr:rowOff>38100</xdr:rowOff>
    </xdr:from>
    <xdr:to>
      <xdr:col>1</xdr:col>
      <xdr:colOff>4095750</xdr:colOff>
      <xdr:row>55</xdr:row>
      <xdr:rowOff>180975</xdr:rowOff>
    </xdr:to>
    <xdr:pic macro="[0]!Gomb33_Kattintáskor">
      <xdr:nvPicPr>
        <xdr:cNvPr id="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12871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vmlDrawing" Target="../drawings/vmlDrawing1.vml" /><Relationship Id="rId61" Type="http://schemas.openxmlformats.org/officeDocument/2006/relationships/drawing" Target="../drawings/drawing1.xml" /><Relationship Id="rId6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M40"/>
  <sheetViews>
    <sheetView workbookViewId="0" topLeftCell="A1">
      <selection activeCell="C4" sqref="C4"/>
    </sheetView>
  </sheetViews>
  <sheetFormatPr defaultColWidth="10.75390625" defaultRowHeight="12" customHeight="1"/>
  <cols>
    <col min="1" max="1" width="92.625" style="1" customWidth="1"/>
    <col min="2" max="4" width="12.75390625" style="1" customWidth="1"/>
    <col min="5" max="16384" width="10.75390625" style="1" customWidth="1"/>
  </cols>
  <sheetData>
    <row r="1" spans="1:13" ht="27" customHeight="1">
      <c r="A1" s="19" t="s">
        <v>132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  <c r="M1" s="2"/>
    </row>
    <row r="2" spans="1:13" ht="11.25" customHeight="1">
      <c r="A2" s="12"/>
      <c r="B2" s="2"/>
      <c r="C2" s="12"/>
      <c r="D2" s="12"/>
      <c r="E2" s="12"/>
      <c r="F2" s="2"/>
      <c r="G2" s="2"/>
      <c r="H2" s="2"/>
      <c r="I2" s="2"/>
      <c r="J2" s="2"/>
      <c r="K2" s="2"/>
      <c r="L2" s="2"/>
      <c r="M2" s="2"/>
    </row>
    <row r="3" spans="1:5" ht="94.5">
      <c r="A3" s="71" t="s">
        <v>20</v>
      </c>
      <c r="B3" s="12"/>
      <c r="D3" s="11"/>
      <c r="E3" s="11"/>
    </row>
    <row r="4" spans="1:5" ht="31.5" customHeight="1">
      <c r="A4" s="109" t="s">
        <v>33</v>
      </c>
      <c r="B4" s="12"/>
      <c r="D4" s="11"/>
      <c r="E4" s="11"/>
    </row>
    <row r="5" spans="1:5" ht="15.75">
      <c r="A5" s="106" t="s">
        <v>139</v>
      </c>
      <c r="B5" s="61"/>
      <c r="D5" s="13"/>
      <c r="E5" s="11"/>
    </row>
    <row r="6" spans="1:5" ht="31.5" customHeight="1">
      <c r="A6" s="74" t="s">
        <v>156</v>
      </c>
      <c r="B6" s="12"/>
      <c r="C6" s="11"/>
      <c r="D6" s="11"/>
      <c r="E6" s="11"/>
    </row>
    <row r="7" spans="1:5" ht="15.75" customHeight="1">
      <c r="A7" s="106" t="s">
        <v>138</v>
      </c>
      <c r="B7" s="11"/>
      <c r="C7" s="11"/>
      <c r="D7" s="11"/>
      <c r="E7" s="11"/>
    </row>
    <row r="8" spans="1:5" ht="15.75" customHeight="1">
      <c r="A8" s="106" t="s">
        <v>143</v>
      </c>
      <c r="B8" s="11"/>
      <c r="C8" s="11"/>
      <c r="D8" s="11"/>
      <c r="E8" s="11"/>
    </row>
    <row r="9" spans="1:5" ht="15.75" customHeight="1">
      <c r="A9" s="106" t="s">
        <v>141</v>
      </c>
      <c r="B9" s="11"/>
      <c r="C9" s="11"/>
      <c r="D9" s="11"/>
      <c r="E9" s="11"/>
    </row>
    <row r="10" spans="1:5" ht="15.75" customHeight="1">
      <c r="A10" s="106" t="s">
        <v>140</v>
      </c>
      <c r="B10" s="11"/>
      <c r="C10" s="11"/>
      <c r="D10" s="11"/>
      <c r="E10" s="11"/>
    </row>
    <row r="11" spans="1:5" ht="15.75" customHeight="1">
      <c r="A11" s="106" t="s">
        <v>144</v>
      </c>
      <c r="B11" s="11"/>
      <c r="C11" s="11"/>
      <c r="D11" s="11"/>
      <c r="E11" s="11"/>
    </row>
    <row r="12" spans="1:5" ht="15.75" customHeight="1">
      <c r="A12" s="106" t="s">
        <v>142</v>
      </c>
      <c r="D12" s="11"/>
      <c r="E12" s="11"/>
    </row>
    <row r="13" spans="1:5" ht="15.75" customHeight="1">
      <c r="A13" s="106" t="s">
        <v>145</v>
      </c>
      <c r="B13" s="11"/>
      <c r="C13" s="11"/>
      <c r="D13" s="11"/>
      <c r="E13" s="11"/>
    </row>
    <row r="14" spans="1:5" ht="15.75" customHeight="1">
      <c r="A14" s="71"/>
      <c r="B14" s="11"/>
      <c r="C14" s="11"/>
      <c r="D14" s="11"/>
      <c r="E14" s="11"/>
    </row>
    <row r="15" spans="1:5" ht="63">
      <c r="A15" s="71" t="s">
        <v>157</v>
      </c>
      <c r="B15" s="11"/>
      <c r="C15" s="11"/>
      <c r="D15" s="11"/>
      <c r="E15" s="11"/>
    </row>
    <row r="16" spans="1:5" ht="15.75" customHeight="1">
      <c r="A16" s="71"/>
      <c r="B16" s="11"/>
      <c r="C16" s="11"/>
      <c r="D16" s="11"/>
      <c r="E16" s="11"/>
    </row>
    <row r="17" spans="1:5" ht="94.5">
      <c r="A17" s="71" t="s">
        <v>21</v>
      </c>
      <c r="B17" s="11"/>
      <c r="C17" s="11"/>
      <c r="D17" s="11"/>
      <c r="E17" s="11"/>
    </row>
    <row r="18" spans="1:5" ht="15.75" customHeight="1">
      <c r="A18" s="71"/>
      <c r="B18" s="11"/>
      <c r="C18" s="11"/>
      <c r="D18" s="11"/>
      <c r="E18" s="11"/>
    </row>
    <row r="19" spans="1:5" ht="94.5">
      <c r="A19" s="71" t="s">
        <v>0</v>
      </c>
      <c r="B19" s="11"/>
      <c r="C19" s="11"/>
      <c r="D19" s="11"/>
      <c r="E19" s="11"/>
    </row>
    <row r="20" spans="1:5" ht="15.75">
      <c r="A20" s="63"/>
      <c r="B20" s="11"/>
      <c r="C20" s="11"/>
      <c r="D20" s="11"/>
      <c r="E20" s="11"/>
    </row>
    <row r="21" spans="1:5" ht="153" customHeight="1">
      <c r="A21" s="63" t="s">
        <v>158</v>
      </c>
      <c r="B21" s="11"/>
      <c r="C21" s="11"/>
      <c r="D21" s="11"/>
      <c r="E21" s="11"/>
    </row>
    <row r="22" spans="1:5" ht="15.75">
      <c r="A22" s="63"/>
      <c r="B22" s="11"/>
      <c r="C22" s="11"/>
      <c r="D22" s="11"/>
      <c r="E22" s="11"/>
    </row>
    <row r="23" spans="1:5" ht="31.5">
      <c r="A23" s="63" t="s">
        <v>42</v>
      </c>
      <c r="B23" s="11"/>
      <c r="C23" s="11"/>
      <c r="D23" s="11"/>
      <c r="E23" s="11"/>
    </row>
    <row r="24" spans="1:5" ht="15.75">
      <c r="A24" s="63"/>
      <c r="B24" s="11"/>
      <c r="C24" s="11"/>
      <c r="D24" s="11"/>
      <c r="E24" s="11"/>
    </row>
    <row r="25" spans="1:5" ht="15.75" customHeight="1">
      <c r="A25" s="19" t="s">
        <v>133</v>
      </c>
      <c r="B25" s="11"/>
      <c r="C25" s="11"/>
      <c r="D25" s="11"/>
      <c r="E25" s="11"/>
    </row>
    <row r="26" spans="1:4" ht="15.75" customHeight="1">
      <c r="A26" s="20"/>
      <c r="B26" s="11"/>
      <c r="C26" s="11"/>
      <c r="D26" s="11"/>
    </row>
    <row r="27" spans="1:5" ht="15.75" customHeight="1">
      <c r="A27" s="11"/>
      <c r="B27" s="11"/>
      <c r="C27" s="11"/>
      <c r="D27" s="11"/>
      <c r="E27" s="11"/>
    </row>
    <row r="28" spans="1:5" ht="15.75" customHeight="1">
      <c r="A28" s="15"/>
      <c r="B28" s="11"/>
      <c r="C28" s="11"/>
      <c r="D28" s="11"/>
      <c r="E28" s="11"/>
    </row>
    <row r="29" spans="1:5" ht="15.75" customHeight="1">
      <c r="A29" s="20"/>
      <c r="B29" s="11"/>
      <c r="C29" s="11"/>
      <c r="D29" s="11"/>
      <c r="E29" s="11"/>
    </row>
    <row r="30" spans="1:5" ht="15.75" customHeight="1">
      <c r="A30" s="20"/>
      <c r="B30" s="11"/>
      <c r="C30" s="11"/>
      <c r="D30" s="11"/>
      <c r="E30" s="11"/>
    </row>
    <row r="31" spans="1:5" ht="15.75" customHeight="1">
      <c r="A31" s="11"/>
      <c r="B31" s="11"/>
      <c r="C31" s="11"/>
      <c r="D31" s="11"/>
      <c r="E31" s="11"/>
    </row>
    <row r="32" spans="1:5" ht="15.75" customHeight="1">
      <c r="A32" s="15"/>
      <c r="B32" s="11"/>
      <c r="C32" s="11"/>
      <c r="D32" s="11"/>
      <c r="E32" s="11"/>
    </row>
    <row r="33" spans="1:5" ht="15.75" customHeight="1">
      <c r="A33" s="20"/>
      <c r="B33" s="11"/>
      <c r="C33" s="11"/>
      <c r="D33" s="11"/>
      <c r="E33" s="11"/>
    </row>
    <row r="34" spans="1:5" ht="15.75" customHeight="1">
      <c r="A34" s="20"/>
      <c r="B34" s="11"/>
      <c r="C34" s="11"/>
      <c r="D34" s="11"/>
      <c r="E34" s="11"/>
    </row>
    <row r="35" spans="1:5" ht="15.75" customHeight="1">
      <c r="A35" s="20"/>
      <c r="B35" s="11"/>
      <c r="D35" s="11"/>
      <c r="E35" s="11"/>
    </row>
    <row r="36" ht="15.75" customHeight="1">
      <c r="A36" s="20"/>
    </row>
    <row r="37" ht="15.75" customHeight="1">
      <c r="A37" s="20"/>
    </row>
    <row r="38" ht="15.75" customHeight="1">
      <c r="A38" s="20"/>
    </row>
    <row r="39" ht="15.75" customHeight="1"/>
    <row r="40" ht="15.75" customHeight="1">
      <c r="A40" s="14"/>
    </row>
    <row r="41" ht="15.75" customHeight="1"/>
    <row r="42" ht="15.75" customHeight="1"/>
    <row r="43" ht="15.75" customHeight="1"/>
    <row r="44" ht="15.75" customHeight="1"/>
    <row r="45" ht="15.75" customHeight="1"/>
  </sheetData>
  <sheetProtection sheet="1" objects="1" scenarios="1"/>
  <printOptions/>
  <pageMargins left="1" right="1" top="0.82" bottom="0.7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M94"/>
  <sheetViews>
    <sheetView workbookViewId="0" topLeftCell="A1">
      <selection activeCell="B14" sqref="B14"/>
    </sheetView>
  </sheetViews>
  <sheetFormatPr defaultColWidth="10.75390625" defaultRowHeight="12" customHeight="1"/>
  <cols>
    <col min="1" max="1" width="27.75390625" style="1" customWidth="1"/>
    <col min="2" max="2" width="54.875" style="1" customWidth="1"/>
    <col min="3" max="3" width="20.875" style="1" customWidth="1"/>
    <col min="4" max="13" width="10.75390625" style="1" customWidth="1"/>
    <col min="14" max="16384" width="10.75390625" style="1" customWidth="1"/>
  </cols>
  <sheetData>
    <row r="1" spans="1:13" ht="15.75" customHeight="1">
      <c r="A1" s="19" t="s">
        <v>135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12"/>
      <c r="C2" s="12"/>
      <c r="D2" s="12"/>
      <c r="E2" s="12"/>
      <c r="F2" s="2"/>
      <c r="G2" s="2"/>
      <c r="H2" s="2"/>
      <c r="I2" s="2"/>
      <c r="J2" s="2"/>
      <c r="K2" s="2"/>
      <c r="L2" s="2"/>
      <c r="M2" s="2"/>
    </row>
    <row r="3" spans="1:5" ht="15.75" customHeight="1">
      <c r="A3" s="21" t="s">
        <v>136</v>
      </c>
      <c r="B3" s="64" t="s">
        <v>12</v>
      </c>
      <c r="D3" s="11"/>
      <c r="E3" s="11"/>
    </row>
    <row r="4" spans="1:5" ht="15.75" customHeight="1">
      <c r="A4" s="21"/>
      <c r="B4" s="11"/>
      <c r="D4" s="11"/>
      <c r="E4" s="11"/>
    </row>
    <row r="5" spans="1:5" ht="15.75" customHeight="1">
      <c r="A5" s="21" t="s">
        <v>137</v>
      </c>
      <c r="B5" s="64" t="s">
        <v>13</v>
      </c>
      <c r="D5" s="11"/>
      <c r="E5" s="11"/>
    </row>
    <row r="6" spans="1:5" ht="15.75" customHeight="1">
      <c r="A6" s="21"/>
      <c r="B6" s="11"/>
      <c r="D6" s="11"/>
      <c r="E6" s="11"/>
    </row>
    <row r="7" spans="1:5" ht="15.75" customHeight="1">
      <c r="A7" s="22" t="s">
        <v>115</v>
      </c>
      <c r="B7" s="67" t="s">
        <v>14</v>
      </c>
      <c r="D7" s="11"/>
      <c r="E7" s="11"/>
    </row>
    <row r="8" spans="1:5" ht="15.75" customHeight="1">
      <c r="A8" s="113" t="s">
        <v>159</v>
      </c>
      <c r="B8" s="112"/>
      <c r="D8" s="11"/>
      <c r="E8" s="11"/>
    </row>
    <row r="9" spans="1:5" ht="15.75" customHeight="1">
      <c r="A9" s="21"/>
      <c r="B9" s="114"/>
      <c r="D9" s="11"/>
      <c r="E9" s="11"/>
    </row>
    <row r="10" spans="1:5" ht="15.75" customHeight="1">
      <c r="A10" s="21" t="s">
        <v>116</v>
      </c>
      <c r="B10" s="65"/>
      <c r="D10" s="13"/>
      <c r="E10" s="11"/>
    </row>
    <row r="11" spans="1:5" ht="15.75" customHeight="1">
      <c r="A11" s="108" t="s">
        <v>18</v>
      </c>
      <c r="B11" s="107"/>
      <c r="D11" s="13"/>
      <c r="E11" s="11"/>
    </row>
    <row r="12" spans="1:5" ht="15.75" customHeight="1">
      <c r="A12" s="21"/>
      <c r="B12" s="11"/>
      <c r="C12" s="11"/>
      <c r="D12" s="11"/>
      <c r="E12" s="11"/>
    </row>
    <row r="13" spans="1:5" ht="15.75" customHeight="1">
      <c r="A13" s="21" t="s">
        <v>113</v>
      </c>
      <c r="B13" s="66">
        <v>41039</v>
      </c>
      <c r="C13" s="11"/>
      <c r="D13" s="11"/>
      <c r="E13" s="11"/>
    </row>
    <row r="14" spans="1:5" ht="15.75" customHeight="1">
      <c r="A14" s="69"/>
      <c r="B14" s="11"/>
      <c r="C14" s="11"/>
      <c r="D14" s="11"/>
      <c r="E14" s="11"/>
    </row>
    <row r="15" spans="1:5" ht="15.75" customHeight="1">
      <c r="A15" s="21" t="s">
        <v>6</v>
      </c>
      <c r="B15" s="76">
        <v>2011</v>
      </c>
      <c r="C15" s="11"/>
      <c r="D15" s="11"/>
      <c r="E15" s="11"/>
    </row>
    <row r="16" spans="1:5" ht="15.75" customHeight="1">
      <c r="A16" s="19"/>
      <c r="B16" s="11"/>
      <c r="C16" s="11"/>
      <c r="D16" s="11"/>
      <c r="E16" s="11"/>
    </row>
    <row r="17" spans="1:5" ht="35.25" customHeight="1">
      <c r="A17" s="158" t="s">
        <v>47</v>
      </c>
      <c r="B17" s="158"/>
      <c r="C17" s="11"/>
      <c r="D17" s="11"/>
      <c r="E17" s="11"/>
    </row>
    <row r="18" spans="1:5" ht="15.75" customHeight="1">
      <c r="A18" s="11"/>
      <c r="B18" s="11"/>
      <c r="C18" s="11"/>
      <c r="D18" s="11"/>
      <c r="E18" s="11"/>
    </row>
    <row r="19" spans="1:5" ht="15.75" customHeight="1">
      <c r="A19" s="15" t="s">
        <v>146</v>
      </c>
      <c r="D19" s="11"/>
      <c r="E19" s="11"/>
    </row>
    <row r="20" spans="1:5" ht="15.75" customHeight="1">
      <c r="A20" s="75" t="s">
        <v>131</v>
      </c>
      <c r="B20" s="11"/>
      <c r="C20" s="11"/>
      <c r="D20" s="11"/>
      <c r="E20" s="11"/>
    </row>
    <row r="21" spans="1:5" ht="15.75" customHeight="1">
      <c r="A21" s="20" t="s">
        <v>3</v>
      </c>
      <c r="B21" s="11"/>
      <c r="C21" s="11"/>
      <c r="D21" s="11"/>
      <c r="E21" s="11"/>
    </row>
    <row r="22" spans="1:5" ht="15.75" customHeight="1">
      <c r="A22" s="20" t="s">
        <v>4</v>
      </c>
      <c r="B22" s="11"/>
      <c r="C22" s="11"/>
      <c r="D22" s="11"/>
      <c r="E22" s="11"/>
    </row>
    <row r="23" spans="1:5" ht="15.75" customHeight="1">
      <c r="A23" s="75" t="s">
        <v>130</v>
      </c>
      <c r="B23" s="11"/>
      <c r="C23" s="11"/>
      <c r="D23" s="11"/>
      <c r="E23" s="11"/>
    </row>
    <row r="24" spans="1:5" ht="15.75" customHeight="1">
      <c r="A24" s="20" t="s">
        <v>3</v>
      </c>
      <c r="B24" s="11"/>
      <c r="C24" s="11"/>
      <c r="D24" s="11"/>
      <c r="E24" s="11"/>
    </row>
    <row r="25" spans="1:5" ht="15.75" customHeight="1">
      <c r="A25" s="20" t="s">
        <v>5</v>
      </c>
      <c r="B25" s="11"/>
      <c r="C25" s="11"/>
      <c r="D25" s="11"/>
      <c r="E25" s="11"/>
    </row>
    <row r="26" spans="1:5" ht="15.75" customHeight="1">
      <c r="A26" s="11"/>
      <c r="B26" s="11"/>
      <c r="C26" s="11"/>
      <c r="D26" s="11"/>
      <c r="E26" s="11"/>
    </row>
    <row r="27" spans="1:5" ht="15.75" customHeight="1">
      <c r="A27" s="15" t="s">
        <v>147</v>
      </c>
      <c r="B27" s="11"/>
      <c r="C27" s="11"/>
      <c r="D27" s="11"/>
      <c r="E27" s="11"/>
    </row>
    <row r="28" spans="1:5" ht="15.75" customHeight="1">
      <c r="A28" s="75" t="s">
        <v>131</v>
      </c>
      <c r="B28" s="11"/>
      <c r="C28" s="11"/>
      <c r="D28" s="11"/>
      <c r="E28" s="11"/>
    </row>
    <row r="29" spans="1:5" ht="15.75" customHeight="1">
      <c r="A29" s="20" t="s">
        <v>3</v>
      </c>
      <c r="B29" s="11"/>
      <c r="C29" s="11"/>
      <c r="D29" s="11"/>
      <c r="E29" s="11"/>
    </row>
    <row r="30" spans="1:5" ht="15.75" customHeight="1">
      <c r="A30" s="20" t="s">
        <v>4</v>
      </c>
      <c r="B30" s="11"/>
      <c r="C30" s="11"/>
      <c r="D30" s="11"/>
      <c r="E30" s="11"/>
    </row>
    <row r="31" spans="1:5" ht="15.75" customHeight="1">
      <c r="A31" s="20"/>
      <c r="B31" s="11"/>
      <c r="C31" s="11"/>
      <c r="D31" s="11"/>
      <c r="E31" s="11"/>
    </row>
    <row r="32" spans="1:5" ht="15.75" customHeight="1">
      <c r="A32" s="15" t="s">
        <v>148</v>
      </c>
      <c r="B32" s="11"/>
      <c r="C32" s="11"/>
      <c r="D32" s="11"/>
      <c r="E32" s="11"/>
    </row>
    <row r="33" spans="1:5" ht="15.75" customHeight="1">
      <c r="A33" s="75" t="s">
        <v>131</v>
      </c>
      <c r="B33" s="11"/>
      <c r="C33" s="11"/>
      <c r="D33" s="11"/>
      <c r="E33" s="11"/>
    </row>
    <row r="34" spans="1:5" ht="15.75" customHeight="1">
      <c r="A34" s="20" t="s">
        <v>3</v>
      </c>
      <c r="B34" s="11"/>
      <c r="C34" s="11"/>
      <c r="D34" s="11"/>
      <c r="E34" s="11"/>
    </row>
    <row r="35" spans="1:5" ht="15.75" customHeight="1">
      <c r="A35" s="20" t="s">
        <v>4</v>
      </c>
      <c r="B35" s="11"/>
      <c r="C35" s="11"/>
      <c r="D35" s="11"/>
      <c r="E35" s="11"/>
    </row>
    <row r="36" spans="1:4" ht="15.75" customHeight="1">
      <c r="A36" s="75" t="s">
        <v>130</v>
      </c>
      <c r="B36" s="11"/>
      <c r="C36" s="11"/>
      <c r="D36" s="11"/>
    </row>
    <row r="37" spans="1:4" ht="15.75" customHeight="1">
      <c r="A37" s="20" t="s">
        <v>3</v>
      </c>
      <c r="B37" s="11"/>
      <c r="C37" s="11"/>
      <c r="D37" s="11"/>
    </row>
    <row r="38" spans="1:5" ht="15.75" customHeight="1">
      <c r="A38" s="20" t="s">
        <v>5</v>
      </c>
      <c r="B38" s="11"/>
      <c r="C38" s="11"/>
      <c r="D38" s="11"/>
      <c r="E38" s="11"/>
    </row>
    <row r="39" spans="1:5" ht="15.75" customHeight="1">
      <c r="A39" s="15"/>
      <c r="B39" s="11"/>
      <c r="C39" s="11"/>
      <c r="D39" s="11"/>
      <c r="E39" s="11"/>
    </row>
    <row r="40" spans="1:5" ht="15.75" customHeight="1">
      <c r="A40" s="15" t="s">
        <v>149</v>
      </c>
      <c r="B40" s="11"/>
      <c r="C40" s="11"/>
      <c r="D40" s="11"/>
      <c r="E40" s="11"/>
    </row>
    <row r="41" spans="1:5" ht="15.75" customHeight="1">
      <c r="A41" s="75" t="s">
        <v>35</v>
      </c>
      <c r="B41" s="11"/>
      <c r="C41" s="11"/>
      <c r="D41" s="11"/>
      <c r="E41" s="11"/>
    </row>
    <row r="42" spans="1:5" ht="15.75" customHeight="1">
      <c r="A42" s="20" t="s">
        <v>3</v>
      </c>
      <c r="B42" s="11"/>
      <c r="C42" s="11"/>
      <c r="D42" s="11"/>
      <c r="E42" s="11"/>
    </row>
    <row r="43" spans="1:5" ht="15.75" customHeight="1">
      <c r="A43" s="20" t="s">
        <v>36</v>
      </c>
      <c r="B43" s="11"/>
      <c r="C43" s="11"/>
      <c r="D43" s="11"/>
      <c r="E43" s="11"/>
    </row>
    <row r="44" spans="1:5" ht="15.75" customHeight="1">
      <c r="A44" s="75" t="s">
        <v>34</v>
      </c>
      <c r="C44" s="11"/>
      <c r="D44" s="11"/>
      <c r="E44" s="11"/>
    </row>
    <row r="45" spans="1:5" ht="15.75" customHeight="1">
      <c r="A45" s="20" t="s">
        <v>3</v>
      </c>
      <c r="B45" s="11"/>
      <c r="C45" s="11"/>
      <c r="D45" s="11"/>
      <c r="E45" s="11"/>
    </row>
    <row r="46" spans="1:5" ht="15.75" customHeight="1">
      <c r="A46" s="20" t="s">
        <v>37</v>
      </c>
      <c r="B46" s="11"/>
      <c r="D46" s="11"/>
      <c r="E46" s="11"/>
    </row>
    <row r="47" ht="15.75" customHeight="1">
      <c r="A47" s="20"/>
    </row>
    <row r="48" ht="15.75" customHeight="1">
      <c r="A48" s="15" t="s">
        <v>150</v>
      </c>
    </row>
    <row r="49" spans="1:2" ht="15.75" customHeight="1">
      <c r="A49" s="75" t="s">
        <v>131</v>
      </c>
      <c r="B49" s="11"/>
    </row>
    <row r="50" spans="1:2" ht="15.75" customHeight="1">
      <c r="A50" s="20" t="s">
        <v>3</v>
      </c>
      <c r="B50" s="11"/>
    </row>
    <row r="51" spans="1:2" ht="15.75" customHeight="1">
      <c r="A51" s="20" t="s">
        <v>4</v>
      </c>
      <c r="B51" s="11"/>
    </row>
    <row r="52" ht="15.75" customHeight="1">
      <c r="A52" s="75"/>
    </row>
    <row r="53" spans="1:2" ht="15.75" customHeight="1">
      <c r="A53" s="15" t="s">
        <v>151</v>
      </c>
      <c r="B53" s="11"/>
    </row>
    <row r="54" spans="1:2" ht="15.75" customHeight="1">
      <c r="A54" s="75" t="s">
        <v>35</v>
      </c>
      <c r="B54" s="11"/>
    </row>
    <row r="55" spans="1:2" ht="15.75" customHeight="1">
      <c r="A55" s="20" t="s">
        <v>3</v>
      </c>
      <c r="B55" s="11"/>
    </row>
    <row r="56" spans="1:2" ht="15.75" customHeight="1">
      <c r="A56" s="20" t="s">
        <v>36</v>
      </c>
      <c r="B56" s="11"/>
    </row>
    <row r="57" ht="15.75" customHeight="1"/>
    <row r="58" spans="1:2" ht="15.75" customHeight="1">
      <c r="A58" s="15" t="s">
        <v>152</v>
      </c>
      <c r="B58" s="11"/>
    </row>
    <row r="59" spans="1:2" ht="15.75" customHeight="1">
      <c r="A59" s="75" t="s">
        <v>130</v>
      </c>
      <c r="B59" s="11"/>
    </row>
    <row r="60" spans="1:2" ht="15.75" customHeight="1">
      <c r="A60" s="20" t="s">
        <v>3</v>
      </c>
      <c r="B60" s="11"/>
    </row>
    <row r="61" spans="1:2" ht="15.75" customHeight="1">
      <c r="A61" s="20" t="s">
        <v>5</v>
      </c>
      <c r="B61" s="11"/>
    </row>
    <row r="62" ht="15.75" customHeight="1"/>
    <row r="63" spans="1:2" ht="15.75" customHeight="1">
      <c r="A63" s="15" t="s">
        <v>153</v>
      </c>
      <c r="B63" s="11"/>
    </row>
    <row r="64" spans="1:2" ht="15.75" customHeight="1">
      <c r="A64" s="75" t="s">
        <v>34</v>
      </c>
      <c r="B64" s="11"/>
    </row>
    <row r="65" spans="1:2" ht="15.75" customHeight="1">
      <c r="A65" s="20" t="s">
        <v>3</v>
      </c>
      <c r="B65" s="11"/>
    </row>
    <row r="66" spans="1:2" ht="15.75" customHeight="1">
      <c r="A66" s="20" t="s">
        <v>37</v>
      </c>
      <c r="B66" s="11"/>
    </row>
    <row r="67" ht="15.75" customHeight="1"/>
    <row r="68" ht="15.75" customHeight="1">
      <c r="A68" s="15" t="s">
        <v>154</v>
      </c>
    </row>
    <row r="69" spans="1:2" ht="15.75" customHeight="1">
      <c r="A69" s="75" t="s">
        <v>131</v>
      </c>
      <c r="B69" s="11"/>
    </row>
    <row r="70" spans="1:2" ht="15.75" customHeight="1">
      <c r="A70" s="20" t="s">
        <v>3</v>
      </c>
      <c r="B70" s="11"/>
    </row>
    <row r="71" spans="1:2" ht="15.75" customHeight="1">
      <c r="A71" s="20" t="s">
        <v>4</v>
      </c>
      <c r="B71" s="11"/>
    </row>
    <row r="72" spans="1:2" ht="15.75" customHeight="1">
      <c r="A72" s="75" t="s">
        <v>130</v>
      </c>
      <c r="B72" s="11"/>
    </row>
    <row r="73" spans="1:2" ht="15.75" customHeight="1">
      <c r="A73" s="20" t="s">
        <v>3</v>
      </c>
      <c r="B73" s="11"/>
    </row>
    <row r="74" spans="1:2" ht="15.75" customHeight="1">
      <c r="A74" s="20" t="s">
        <v>5</v>
      </c>
      <c r="B74" s="11"/>
    </row>
    <row r="75" ht="15.75" customHeight="1"/>
    <row r="76" spans="1:2" ht="15.75" customHeight="1">
      <c r="A76" s="15" t="s">
        <v>38</v>
      </c>
      <c r="B76" s="11"/>
    </row>
    <row r="77" spans="1:2" ht="15.75" customHeight="1">
      <c r="A77" s="20" t="s">
        <v>39</v>
      </c>
      <c r="B77" s="11"/>
    </row>
    <row r="78" ht="15.75" customHeight="1"/>
    <row r="79" spans="1:2" ht="15.75" customHeight="1">
      <c r="A79" s="15" t="s">
        <v>155</v>
      </c>
      <c r="B79" s="11"/>
    </row>
    <row r="80" spans="1:2" ht="15.75" customHeight="1">
      <c r="A80" s="75" t="s">
        <v>131</v>
      </c>
      <c r="B80" s="11"/>
    </row>
    <row r="81" spans="1:2" ht="15.75" customHeight="1">
      <c r="A81" s="20" t="s">
        <v>3</v>
      </c>
      <c r="B81" s="11"/>
    </row>
    <row r="82" spans="1:2" ht="15.75" customHeight="1">
      <c r="A82" s="20" t="s">
        <v>4</v>
      </c>
      <c r="B82" s="11"/>
    </row>
    <row r="83" spans="1:2" ht="15.75" customHeight="1">
      <c r="A83" s="75" t="s">
        <v>130</v>
      </c>
      <c r="B83" s="11"/>
    </row>
    <row r="84" spans="1:2" ht="15.75" customHeight="1">
      <c r="A84" s="20" t="s">
        <v>3</v>
      </c>
      <c r="B84" s="11"/>
    </row>
    <row r="85" spans="1:2" ht="15.75" customHeight="1">
      <c r="A85" s="20" t="s">
        <v>5</v>
      </c>
      <c r="B85" s="11"/>
    </row>
    <row r="86" ht="15.75" customHeight="1"/>
    <row r="87" ht="15.75" customHeight="1">
      <c r="A87" s="111" t="s">
        <v>43</v>
      </c>
    </row>
    <row r="88" ht="15.75" customHeight="1">
      <c r="A88" s="111"/>
    </row>
    <row r="89" ht="15.75" customHeight="1">
      <c r="A89" s="111" t="s">
        <v>44</v>
      </c>
    </row>
    <row r="90" ht="15.75" customHeight="1">
      <c r="A90" s="111"/>
    </row>
    <row r="91" ht="15.75" customHeight="1">
      <c r="A91" s="111" t="s">
        <v>45</v>
      </c>
    </row>
    <row r="92" ht="15.75" customHeight="1">
      <c r="A92" s="111"/>
    </row>
    <row r="93" ht="15.75" customHeight="1">
      <c r="A93" s="111" t="s">
        <v>46</v>
      </c>
    </row>
    <row r="94" ht="15.75" customHeight="1">
      <c r="A94" s="111"/>
    </row>
    <row r="95" ht="15.75" customHeight="1"/>
    <row r="96" ht="15.75" customHeight="1"/>
    <row r="97" ht="15.75" customHeight="1"/>
    <row r="98" ht="15.75" customHeight="1"/>
  </sheetData>
  <sheetProtection sheet="1" objects="1" scenarios="1"/>
  <mergeCells count="1">
    <mergeCell ref="A17:B17"/>
  </mergeCells>
  <printOptions/>
  <pageMargins left="1" right="1" top="0.58" bottom="0.58" header="0.5" footer="0.5"/>
  <pageSetup horizontalDpi="600" verticalDpi="600" orientation="portrait" r:id="rId62"/>
  <headerFooter alignWithMargins="0">
    <oddHeader>&amp;C
</oddHeader>
  </headerFooter>
  <drawing r:id="rId61"/>
  <legacyDrawing r:id="rId60"/>
  <oleObjects>
    <oleObject progId="MS_ClipArt_Gallery.5" shapeId="118389" r:id="rId1"/>
    <oleObject progId="MS_ClipArt_Gallery.5" shapeId="242683" r:id="rId2"/>
    <oleObject progId="MS_ClipArt_Gallery.5" shapeId="246174" r:id="rId3"/>
    <oleObject progId="MS_ClipArt_Gallery.5" shapeId="246351" r:id="rId4"/>
    <oleObject progId="MS_ClipArt_Gallery.5" shapeId="246477" r:id="rId5"/>
    <oleObject progId="MS_ClipArt_Gallery.5" shapeId="246678" r:id="rId6"/>
    <oleObject progId="MS_ClipArt_Gallery.5" shapeId="249300" r:id="rId7"/>
    <oleObject progId="MS_ClipArt_Gallery.5" shapeId="428432" r:id="rId8"/>
    <oleObject progId="MS_ClipArt_Gallery.5" shapeId="431320" r:id="rId9"/>
    <oleObject progId="MS_ClipArt_Gallery.5" shapeId="510477" r:id="rId10"/>
    <oleObject progId="MS_ClipArt_Gallery.5" shapeId="48348" r:id="rId11"/>
    <oleObject progId="MS_ClipArt_Gallery.5" shapeId="48989" r:id="rId12"/>
    <oleObject progId="MS_ClipArt_Gallery.5" shapeId="52236" r:id="rId13"/>
    <oleObject progId="MS_ClipArt_Gallery.5" shapeId="58851" r:id="rId14"/>
    <oleObject progId="MS_ClipArt_Gallery.5" shapeId="59481" r:id="rId15"/>
    <oleObject progId="MS_ClipArt_Gallery.5" shapeId="59988" r:id="rId16"/>
    <oleObject progId="MS_ClipArt_Gallery.5" shapeId="137687" r:id="rId17"/>
    <oleObject progId="MS_ClipArt_Gallery.5" shapeId="139276" r:id="rId18"/>
    <oleObject progId="MS_ClipArt_Gallery.5" shapeId="143898" r:id="rId19"/>
    <oleObject progId="MS_ClipArt_Gallery.5" shapeId="144597" r:id="rId20"/>
    <oleObject progId="MS_ClipArt_Gallery.5" shapeId="145151" r:id="rId21"/>
    <oleObject progId="MS_ClipArt_Gallery.5" shapeId="145349" r:id="rId22"/>
    <oleObject progId="MS_ClipArt_Gallery.5" shapeId="145562" r:id="rId23"/>
    <oleObject progId="MS_ClipArt_Gallery.5" shapeId="150300" r:id="rId24"/>
    <oleObject progId="MS_ClipArt_Gallery.5" shapeId="159600" r:id="rId25"/>
    <oleObject progId="MS_ClipArt_Gallery.5" shapeId="159601" r:id="rId26"/>
    <oleObject progId="MS_ClipArt_Gallery.5" shapeId="159602" r:id="rId27"/>
    <oleObject progId="MS_ClipArt_Gallery.5" shapeId="220942" r:id="rId28"/>
    <oleObject progId="MS_ClipArt_Gallery.5" shapeId="1546687" r:id="rId29"/>
    <oleObject progId="MS_ClipArt_Gallery.5" shapeId="1546688" r:id="rId30"/>
    <oleObject progId="MS_ClipArt_Gallery.5" shapeId="1547915" r:id="rId31"/>
    <oleObject progId="MS_ClipArt_Gallery.5" shapeId="1547916" r:id="rId32"/>
    <oleObject progId="MS_ClipArt_Gallery.5" shapeId="1547917" r:id="rId33"/>
    <oleObject progId="MS_ClipArt_Gallery.5" shapeId="1547918" r:id="rId34"/>
    <oleObject progId="MS_ClipArt_Gallery.5" shapeId="1549197" r:id="rId35"/>
    <oleObject progId="MS_ClipArt_Gallery.5" shapeId="1549198" r:id="rId36"/>
    <oleObject progId="MS_ClipArt_Gallery.5" shapeId="1549199" r:id="rId37"/>
    <oleObject progId="MS_ClipArt_Gallery.5" shapeId="1549200" r:id="rId38"/>
    <oleObject progId="MS_ClipArt_Gallery.5" shapeId="1551294" r:id="rId39"/>
    <oleObject progId="MS_ClipArt_Gallery.5" shapeId="1551295" r:id="rId40"/>
    <oleObject progId="MS_ClipArt_Gallery.5" shapeId="1551296" r:id="rId41"/>
    <oleObject progId="MS_ClipArt_Gallery.5" shapeId="1551297" r:id="rId42"/>
    <oleObject progId="MS_ClipArt_Gallery.5" shapeId="1551298" r:id="rId43"/>
    <oleObject progId="MS_ClipArt_Gallery.5" shapeId="1551299" r:id="rId44"/>
    <oleObject progId="MS_ClipArt_Gallery.5" shapeId="1551300" r:id="rId45"/>
    <oleObject progId="MS_ClipArt_Gallery.5" shapeId="1552313" r:id="rId46"/>
    <oleObject progId="MS_ClipArt_Gallery.5" shapeId="1552314" r:id="rId47"/>
    <oleObject progId="MS_ClipArt_Gallery.5" shapeId="1553280" r:id="rId48"/>
    <oleObject progId="MS_ClipArt_Gallery.5" shapeId="1553281" r:id="rId49"/>
    <oleObject progId="MS_ClipArt_Gallery.5" shapeId="1553282" r:id="rId50"/>
    <oleObject progId="MS_ClipArt_Gallery.5" shapeId="1553283" r:id="rId51"/>
    <oleObject progId="MS_ClipArt_Gallery.5" shapeId="1553284" r:id="rId52"/>
    <oleObject progId="MS_ClipArt_Gallery.5" shapeId="1553285" r:id="rId53"/>
    <oleObject progId="MS_ClipArt_Gallery.5" shapeId="1553286" r:id="rId54"/>
    <oleObject progId="MS_ClipArt_Gallery.5" shapeId="1553287" r:id="rId55"/>
    <oleObject progId="MS_ClipArt_Gallery.5" shapeId="1628876" r:id="rId56"/>
    <oleObject progId="MS_ClipArt_Gallery.5" shapeId="1629066" r:id="rId57"/>
    <oleObject progId="MS_ClipArt_Gallery.5" shapeId="1629342" r:id="rId58"/>
    <oleObject progId="MS_ClipArt_Gallery.5" shapeId="1629829" r:id="rId5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1"/>
  <dimension ref="A1:M39"/>
  <sheetViews>
    <sheetView workbookViewId="0" topLeftCell="A1">
      <selection activeCell="A1" sqref="A1"/>
    </sheetView>
  </sheetViews>
  <sheetFormatPr defaultColWidth="10.75390625" defaultRowHeight="12" customHeight="1"/>
  <cols>
    <col min="1" max="1" width="92.625" style="1" customWidth="1"/>
    <col min="2" max="4" width="12.75390625" style="1" customWidth="1"/>
    <col min="5" max="16384" width="10.75390625" style="1" customWidth="1"/>
  </cols>
  <sheetData>
    <row r="1" spans="1:13" ht="37.5">
      <c r="A1" s="93" t="s">
        <v>41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  <c r="M1" s="2"/>
    </row>
    <row r="2" spans="1:5" ht="15.75">
      <c r="A2" s="110"/>
      <c r="B2" s="12"/>
      <c r="D2" s="11"/>
      <c r="E2" s="11"/>
    </row>
    <row r="3" spans="1:5" ht="31.5">
      <c r="A3" s="73" t="s">
        <v>2</v>
      </c>
      <c r="B3" s="12"/>
      <c r="D3" s="11"/>
      <c r="E3" s="11"/>
    </row>
    <row r="4" spans="1:5" ht="15.75">
      <c r="A4" s="73"/>
      <c r="B4" s="61"/>
      <c r="D4" s="13"/>
      <c r="E4" s="11"/>
    </row>
    <row r="5" spans="1:5" ht="15.75">
      <c r="A5" s="71" t="s">
        <v>40</v>
      </c>
      <c r="B5" s="12"/>
      <c r="C5" s="11"/>
      <c r="D5" s="11"/>
      <c r="E5" s="11"/>
    </row>
    <row r="6" spans="1:5" ht="15.75">
      <c r="A6" s="71"/>
      <c r="B6" s="62"/>
      <c r="C6" s="11"/>
      <c r="D6" s="11"/>
      <c r="E6" s="11"/>
    </row>
    <row r="7" spans="1:5" ht="15.75" customHeight="1">
      <c r="A7" s="71"/>
      <c r="B7" s="62"/>
      <c r="C7" s="11"/>
      <c r="D7" s="11"/>
      <c r="E7" s="11"/>
    </row>
    <row r="8" spans="1:5" ht="15.75">
      <c r="A8" s="71"/>
      <c r="B8" s="11"/>
      <c r="C8" s="11"/>
      <c r="D8" s="11"/>
      <c r="E8" s="11"/>
    </row>
    <row r="9" spans="1:5" ht="15.75" customHeight="1">
      <c r="A9" s="71"/>
      <c r="B9" s="11"/>
      <c r="C9" s="11"/>
      <c r="D9" s="11"/>
      <c r="E9" s="11"/>
    </row>
    <row r="10" spans="1:5" ht="15.75">
      <c r="A10" s="71"/>
      <c r="D10" s="11"/>
      <c r="E10" s="11"/>
    </row>
    <row r="11" spans="1:5" ht="15.75" customHeight="1">
      <c r="A11" s="72"/>
      <c r="B11" s="11"/>
      <c r="C11" s="11"/>
      <c r="D11" s="11"/>
      <c r="E11" s="11"/>
    </row>
    <row r="12" spans="1:5" ht="15.75">
      <c r="A12" s="72"/>
      <c r="B12" s="11"/>
      <c r="C12" s="11"/>
      <c r="D12" s="11"/>
      <c r="E12" s="11"/>
    </row>
    <row r="13" spans="1:5" ht="15.75">
      <c r="A13" s="72"/>
      <c r="B13" s="11"/>
      <c r="C13" s="11"/>
      <c r="D13" s="11"/>
      <c r="E13" s="11"/>
    </row>
    <row r="14" spans="1:5" ht="15.75">
      <c r="A14" s="72"/>
      <c r="B14" s="11"/>
      <c r="C14" s="11"/>
      <c r="D14" s="11"/>
      <c r="E14" s="11"/>
    </row>
    <row r="15" spans="1:5" ht="15.75">
      <c r="A15" s="72"/>
      <c r="B15" s="11"/>
      <c r="C15" s="11"/>
      <c r="D15" s="11"/>
      <c r="E15" s="11"/>
    </row>
    <row r="16" spans="1:5" ht="15.75">
      <c r="A16" s="72"/>
      <c r="B16" s="11"/>
      <c r="C16" s="11"/>
      <c r="D16" s="11"/>
      <c r="E16" s="11"/>
    </row>
    <row r="17" spans="1:5" ht="15.75">
      <c r="A17" s="71"/>
      <c r="B17" s="11"/>
      <c r="C17" s="11"/>
      <c r="D17" s="11"/>
      <c r="E17" s="11"/>
    </row>
    <row r="18" spans="1:5" ht="15.75">
      <c r="A18" s="73"/>
      <c r="B18" s="11"/>
      <c r="C18" s="11"/>
      <c r="D18" s="11"/>
      <c r="E18" s="11"/>
    </row>
    <row r="19" spans="1:5" ht="15.75" customHeight="1">
      <c r="A19" s="73"/>
      <c r="B19" s="11"/>
      <c r="C19" s="11"/>
      <c r="D19" s="11"/>
      <c r="E19" s="11"/>
    </row>
    <row r="20" spans="1:5" ht="15.75">
      <c r="A20" s="73"/>
      <c r="B20" s="11"/>
      <c r="C20" s="11"/>
      <c r="D20" s="11"/>
      <c r="E20" s="11"/>
    </row>
    <row r="21" spans="1:5" ht="15.75">
      <c r="A21" s="71"/>
      <c r="B21" s="11"/>
      <c r="C21" s="11"/>
      <c r="D21" s="11"/>
      <c r="E21" s="11"/>
    </row>
    <row r="22" spans="1:5" ht="15.75">
      <c r="A22" s="71"/>
      <c r="B22" s="11"/>
      <c r="C22" s="11"/>
      <c r="D22" s="11"/>
      <c r="E22" s="11"/>
    </row>
    <row r="23" spans="1:5" ht="15.75">
      <c r="A23" s="73"/>
      <c r="B23" s="11"/>
      <c r="C23" s="11"/>
      <c r="D23" s="11"/>
      <c r="E23" s="11"/>
    </row>
    <row r="24" spans="1:5" ht="15.75">
      <c r="A24" s="73"/>
      <c r="B24" s="11"/>
      <c r="C24" s="11"/>
      <c r="D24" s="11"/>
      <c r="E24" s="11"/>
    </row>
    <row r="25" spans="1:4" ht="15.75">
      <c r="A25" s="73"/>
      <c r="B25" s="11"/>
      <c r="C25" s="11"/>
      <c r="D25" s="11"/>
    </row>
    <row r="26" spans="1:5" ht="15.75" customHeight="1">
      <c r="A26" s="71"/>
      <c r="B26" s="11"/>
      <c r="C26" s="11"/>
      <c r="D26" s="11"/>
      <c r="E26" s="11"/>
    </row>
    <row r="27" spans="1:5" ht="15.75">
      <c r="A27" s="71"/>
      <c r="B27" s="11"/>
      <c r="C27" s="11"/>
      <c r="D27" s="11"/>
      <c r="E27" s="11"/>
    </row>
    <row r="28" spans="1:5" ht="15.75" customHeight="1">
      <c r="A28" s="71"/>
      <c r="B28" s="11"/>
      <c r="C28" s="11"/>
      <c r="D28" s="11"/>
      <c r="E28" s="11"/>
    </row>
    <row r="29" spans="1:5" ht="15.75">
      <c r="A29" s="71"/>
      <c r="B29" s="11"/>
      <c r="C29" s="11"/>
      <c r="D29" s="11"/>
      <c r="E29" s="11"/>
    </row>
    <row r="30" spans="1:5" ht="15.75" customHeight="1">
      <c r="A30" s="11"/>
      <c r="B30" s="11"/>
      <c r="C30" s="11"/>
      <c r="D30" s="11"/>
      <c r="E30" s="11"/>
    </row>
    <row r="31" spans="1:5" ht="15.75" customHeight="1">
      <c r="A31" s="15"/>
      <c r="B31" s="11"/>
      <c r="C31" s="11"/>
      <c r="D31" s="11"/>
      <c r="E31" s="11"/>
    </row>
    <row r="32" spans="1:5" ht="15.75" customHeight="1">
      <c r="A32" s="20"/>
      <c r="B32" s="11"/>
      <c r="C32" s="11"/>
      <c r="D32" s="11"/>
      <c r="E32" s="11"/>
    </row>
    <row r="33" spans="1:5" ht="15.75" customHeight="1">
      <c r="A33" s="20"/>
      <c r="B33" s="11"/>
      <c r="C33" s="11"/>
      <c r="D33" s="11"/>
      <c r="E33" s="11"/>
    </row>
    <row r="34" spans="1:5" ht="15.75" customHeight="1">
      <c r="A34" s="20"/>
      <c r="B34" s="11"/>
      <c r="D34" s="11"/>
      <c r="E34" s="11"/>
    </row>
    <row r="35" ht="15.75" customHeight="1">
      <c r="A35" s="20"/>
    </row>
    <row r="36" ht="15.75" customHeight="1">
      <c r="A36" s="20"/>
    </row>
    <row r="37" ht="15.75" customHeight="1">
      <c r="A37" s="20"/>
    </row>
    <row r="38" ht="15.75" customHeight="1"/>
    <row r="39" ht="15.75" customHeight="1">
      <c r="A39" s="14"/>
    </row>
    <row r="40" ht="15.75" customHeight="1"/>
    <row r="41" ht="15.75" customHeight="1"/>
    <row r="42" ht="15.75" customHeight="1"/>
    <row r="43" ht="15.75" customHeight="1"/>
    <row r="44" ht="15.75" customHeight="1"/>
  </sheetData>
  <sheetProtection sheet="1" objects="1" scenarios="1"/>
  <printOptions/>
  <pageMargins left="1" right="1" top="0.82" bottom="0.74" header="0.5" footer="0.5"/>
  <pageSetup horizontalDpi="600" verticalDpi="600" orientation="portrait" r:id="rId3"/>
  <legacyDrawing r:id="rId2"/>
  <oleObjects>
    <oleObject progId="MS_ClipArt_Gallery.5" shapeId="15161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1"/>
  <dimension ref="A1:M50"/>
  <sheetViews>
    <sheetView workbookViewId="0" topLeftCell="A1">
      <selection activeCell="A1" sqref="A1"/>
    </sheetView>
  </sheetViews>
  <sheetFormatPr defaultColWidth="10.75390625" defaultRowHeight="15.75" customHeight="1"/>
  <cols>
    <col min="1" max="1" width="9.625" style="1" customWidth="1"/>
    <col min="2" max="2" width="19.625" style="1" customWidth="1"/>
    <col min="3" max="3" width="26.75390625" style="1" customWidth="1"/>
    <col min="4" max="4" width="10.75390625" style="1" customWidth="1"/>
    <col min="5" max="5" width="24.25390625" style="1" customWidth="1"/>
    <col min="6" max="13" width="10.75390625" style="1" customWidth="1"/>
    <col min="14" max="16384" width="10.75390625" style="1" customWidth="1"/>
  </cols>
  <sheetData>
    <row r="1" spans="1:5" ht="15.75" customHeight="1">
      <c r="A1" s="11"/>
      <c r="B1" s="11"/>
      <c r="C1" s="11"/>
      <c r="D1" s="11"/>
      <c r="E1" s="11"/>
    </row>
    <row r="2" spans="2:13" ht="15.75" customHeight="1">
      <c r="B2" s="57" t="str">
        <f>'Beviteli oldal'!$B$7</f>
        <v>18957086-2-20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</row>
    <row r="3" spans="2:13" ht="15.75" customHeight="1">
      <c r="B3" s="156" t="s">
        <v>162</v>
      </c>
      <c r="C3" s="12"/>
      <c r="D3" s="12"/>
      <c r="E3" s="12"/>
      <c r="F3" s="2"/>
      <c r="G3" s="2"/>
      <c r="H3" s="2"/>
      <c r="I3" s="2"/>
      <c r="J3" s="2"/>
      <c r="K3" s="2"/>
      <c r="L3" s="2"/>
      <c r="M3" s="2"/>
    </row>
    <row r="4" spans="1:13" ht="15.75" customHeight="1">
      <c r="A4" s="57"/>
      <c r="B4" s="12"/>
      <c r="C4" s="12"/>
      <c r="D4" s="12"/>
      <c r="E4" s="12"/>
      <c r="F4" s="2"/>
      <c r="G4" s="2"/>
      <c r="H4" s="2"/>
      <c r="I4" s="2"/>
      <c r="J4" s="2"/>
      <c r="K4" s="2"/>
      <c r="L4" s="2"/>
      <c r="M4" s="2"/>
    </row>
    <row r="5" spans="2:5" ht="15.75" customHeight="1">
      <c r="B5" s="58"/>
      <c r="C5" s="12"/>
      <c r="D5" s="12"/>
      <c r="E5" s="11"/>
    </row>
    <row r="6" spans="2:5" ht="15.75" customHeight="1">
      <c r="B6" s="57"/>
      <c r="C6" s="12"/>
      <c r="D6" s="12"/>
      <c r="E6" s="11"/>
    </row>
    <row r="7" spans="1:5" ht="15.75" customHeight="1">
      <c r="A7" s="12"/>
      <c r="C7" s="2"/>
      <c r="D7" s="11"/>
      <c r="E7" s="11"/>
    </row>
    <row r="8" spans="1:5" ht="15.75" customHeight="1">
      <c r="A8" s="160" t="s">
        <v>160</v>
      </c>
      <c r="B8" s="160"/>
      <c r="C8" s="160"/>
      <c r="D8" s="160"/>
      <c r="E8" s="160"/>
    </row>
    <row r="9" spans="1:5" ht="15.75" customHeight="1">
      <c r="A9" s="12"/>
      <c r="C9" s="2"/>
      <c r="D9" s="11"/>
      <c r="E9" s="11"/>
    </row>
    <row r="10" spans="1:5" ht="15.75" customHeight="1">
      <c r="A10" s="12"/>
      <c r="D10" s="11"/>
      <c r="E10" s="11"/>
    </row>
    <row r="11" spans="1:5" ht="15.75" customHeight="1">
      <c r="A11" s="12"/>
      <c r="D11" s="11"/>
      <c r="E11" s="11"/>
    </row>
    <row r="12" spans="1:5" ht="27" customHeight="1">
      <c r="A12" s="12"/>
      <c r="C12" s="59" t="str">
        <f>+'Beviteli oldal'!$B$3</f>
        <v>Gyermekeinkért 2000 Alapítvány</v>
      </c>
      <c r="D12" s="11"/>
      <c r="E12" s="11"/>
    </row>
    <row r="13" spans="1:5" ht="15.75" customHeight="1">
      <c r="A13" s="12"/>
      <c r="C13" s="48"/>
      <c r="D13" s="11"/>
      <c r="E13" s="11"/>
    </row>
    <row r="14" spans="1:5" ht="21" customHeight="1">
      <c r="A14" s="12"/>
      <c r="C14" s="49" t="str">
        <f>+'Beviteli oldal'!$B$5</f>
        <v>8900 Zalaegerszeg, Köztársaság u. 12.</v>
      </c>
      <c r="D14" s="11"/>
      <c r="E14" s="11"/>
    </row>
    <row r="15" spans="1:5" ht="18.75" customHeight="1">
      <c r="A15" s="12"/>
      <c r="C15" s="68"/>
      <c r="D15" s="11"/>
      <c r="E15" s="11"/>
    </row>
    <row r="16" spans="1:5" ht="15.75" customHeight="1">
      <c r="A16" s="12"/>
      <c r="C16" s="50"/>
      <c r="D16" s="13"/>
      <c r="E16" s="11"/>
    </row>
    <row r="17" spans="1:5" ht="15.75" customHeight="1">
      <c r="A17" s="12"/>
      <c r="C17" s="50"/>
      <c r="D17" s="11"/>
      <c r="E17" s="11"/>
    </row>
    <row r="18" spans="1:5" ht="15.75" customHeight="1">
      <c r="A18" s="12"/>
      <c r="C18" s="50"/>
      <c r="D18" s="11"/>
      <c r="E18" s="11"/>
    </row>
    <row r="19" spans="1:7" ht="60" customHeight="1">
      <c r="A19" s="159" t="s">
        <v>34</v>
      </c>
      <c r="B19" s="159"/>
      <c r="C19" s="159"/>
      <c r="D19" s="159"/>
      <c r="E19" s="159"/>
      <c r="F19" s="94"/>
      <c r="G19" s="94"/>
    </row>
    <row r="20" spans="1:5" ht="15.75" customHeight="1">
      <c r="A20" s="12"/>
      <c r="C20" s="12"/>
      <c r="D20" s="11"/>
      <c r="E20" s="11"/>
    </row>
    <row r="21" spans="1:5" ht="21.75" customHeight="1">
      <c r="A21" s="12"/>
      <c r="C21" s="77">
        <f>'Beviteli oldal'!$B$15</f>
        <v>2011</v>
      </c>
      <c r="D21" s="11"/>
      <c r="E21" s="11"/>
    </row>
    <row r="22" spans="1:5" ht="15.75" customHeight="1">
      <c r="A22" s="16"/>
      <c r="D22" s="11"/>
      <c r="E22" s="11"/>
    </row>
    <row r="23" spans="1:5" ht="15.75" customHeight="1">
      <c r="A23" s="12"/>
      <c r="D23" s="11"/>
      <c r="E23" s="11"/>
    </row>
    <row r="24" spans="1:5" ht="15.75" customHeight="1">
      <c r="A24" s="12"/>
      <c r="D24" s="11"/>
      <c r="E24" s="11"/>
    </row>
    <row r="25" spans="1:5" ht="15.75" customHeight="1">
      <c r="A25" s="12"/>
      <c r="D25" s="11"/>
      <c r="E25" s="11"/>
    </row>
    <row r="26" spans="1:5" ht="15.75" customHeight="1">
      <c r="A26" s="12"/>
      <c r="B26" s="12"/>
      <c r="C26" s="12"/>
      <c r="D26" s="11"/>
      <c r="E26" s="11"/>
    </row>
    <row r="27" spans="1:5" ht="15.75" customHeight="1">
      <c r="A27" s="12"/>
      <c r="B27" s="12"/>
      <c r="C27" s="12"/>
      <c r="D27" s="11"/>
      <c r="E27" s="11"/>
    </row>
    <row r="28" spans="1:5" ht="15.75" customHeight="1">
      <c r="A28" s="12"/>
      <c r="B28" s="12"/>
      <c r="C28" s="12"/>
      <c r="D28" s="11"/>
      <c r="E28" s="11"/>
    </row>
    <row r="29" spans="1:5" ht="15.75" customHeight="1">
      <c r="A29" s="12"/>
      <c r="B29" s="12"/>
      <c r="C29" s="12"/>
      <c r="D29" s="11"/>
      <c r="E29" s="11"/>
    </row>
    <row r="30" spans="1:5" ht="15.75" customHeight="1">
      <c r="A30" s="51" t="s">
        <v>113</v>
      </c>
      <c r="B30" s="52">
        <f>+'Beviteli oldal'!$B$13</f>
        <v>41039</v>
      </c>
      <c r="C30" s="53"/>
      <c r="D30" s="54"/>
      <c r="E30" s="53"/>
    </row>
    <row r="31" spans="1:5" ht="15.75" customHeight="1">
      <c r="A31" s="55"/>
      <c r="B31" s="56"/>
      <c r="C31" s="54"/>
      <c r="D31" s="55"/>
      <c r="E31" s="13" t="s">
        <v>163</v>
      </c>
    </row>
    <row r="32" spans="1:5" ht="15.75" customHeight="1">
      <c r="A32" s="55"/>
      <c r="B32" s="56"/>
      <c r="C32" s="53"/>
      <c r="D32" s="55"/>
      <c r="E32" s="11"/>
    </row>
    <row r="33" spans="1:5" ht="15.75" customHeight="1">
      <c r="A33" s="12"/>
      <c r="B33" s="12"/>
      <c r="C33" s="53"/>
      <c r="D33" s="11"/>
      <c r="E33" s="11"/>
    </row>
    <row r="34" spans="1:5" ht="15.75" customHeight="1">
      <c r="A34" s="12"/>
      <c r="B34" s="12"/>
      <c r="C34" s="60" t="s">
        <v>114</v>
      </c>
      <c r="D34" s="11"/>
      <c r="E34" s="11"/>
    </row>
    <row r="35" spans="1:5" ht="15.75" customHeight="1">
      <c r="A35" s="12"/>
      <c r="B35" s="12"/>
      <c r="C35" s="12"/>
      <c r="D35" s="11"/>
      <c r="E35" s="11"/>
    </row>
    <row r="36" spans="1:4" ht="15.75" customHeight="1">
      <c r="A36" s="12"/>
      <c r="B36" s="12"/>
      <c r="C36" s="12"/>
      <c r="D36" s="11"/>
    </row>
    <row r="37" spans="1:5" ht="15.75" customHeight="1">
      <c r="A37" s="12"/>
      <c r="B37" s="12"/>
      <c r="C37" s="12"/>
      <c r="D37" s="11"/>
      <c r="E37" s="11"/>
    </row>
    <row r="38" spans="1:5" ht="15.75" customHeight="1">
      <c r="A38" s="17"/>
      <c r="B38" s="12"/>
      <c r="C38" s="12"/>
      <c r="D38" s="11"/>
      <c r="E38" s="11"/>
    </row>
    <row r="39" spans="1:5" ht="15.75" customHeight="1">
      <c r="A39" s="12"/>
      <c r="B39" s="12"/>
      <c r="C39" s="12"/>
      <c r="D39" s="11"/>
      <c r="E39" s="11"/>
    </row>
    <row r="40" spans="1:5" ht="15.75" customHeight="1">
      <c r="A40" s="12"/>
      <c r="B40" s="12"/>
      <c r="C40" s="12"/>
      <c r="D40" s="11"/>
      <c r="E40" s="11"/>
    </row>
    <row r="41" spans="1:5" ht="15.75" customHeight="1">
      <c r="A41" s="12"/>
      <c r="B41" s="12"/>
      <c r="C41" s="12"/>
      <c r="D41" s="11"/>
      <c r="E41" s="11"/>
    </row>
    <row r="42" spans="1:5" ht="15.75" customHeight="1">
      <c r="A42" s="17"/>
      <c r="B42" s="12"/>
      <c r="C42" s="12"/>
      <c r="D42" s="11"/>
      <c r="E42" s="11"/>
    </row>
    <row r="43" spans="1:5" ht="15.75" customHeight="1">
      <c r="A43" s="12"/>
      <c r="B43" s="12"/>
      <c r="C43" s="12"/>
      <c r="D43" s="11"/>
      <c r="E43" s="11"/>
    </row>
    <row r="44" spans="1:5" ht="15.75" customHeight="1">
      <c r="A44" s="12"/>
      <c r="B44" s="12"/>
      <c r="C44" s="12"/>
      <c r="D44" s="11"/>
      <c r="E44" s="11"/>
    </row>
    <row r="45" spans="1:5" ht="15.75" customHeight="1">
      <c r="A45" s="12"/>
      <c r="B45" s="12"/>
      <c r="C45" s="2"/>
      <c r="D45" s="11"/>
      <c r="E45" s="11"/>
    </row>
    <row r="46" spans="1:3" ht="15.75" customHeight="1">
      <c r="A46" s="12"/>
      <c r="B46" s="2"/>
      <c r="C46" s="2"/>
    </row>
    <row r="47" spans="1:3" ht="15.75" customHeight="1">
      <c r="A47" s="12"/>
      <c r="B47" s="2"/>
      <c r="C47" s="2"/>
    </row>
    <row r="48" spans="1:3" ht="15.75" customHeight="1">
      <c r="A48" s="12"/>
      <c r="B48" s="2"/>
      <c r="C48" s="2"/>
    </row>
    <row r="49" spans="1:3" ht="15.75" customHeight="1">
      <c r="A49" s="2"/>
      <c r="B49" s="2"/>
      <c r="C49" s="2"/>
    </row>
    <row r="50" spans="1:3" ht="15.75" customHeight="1">
      <c r="A50" s="18"/>
      <c r="B50" s="2"/>
      <c r="C50" s="2"/>
    </row>
  </sheetData>
  <mergeCells count="2">
    <mergeCell ref="A19:E19"/>
    <mergeCell ref="A8:E8"/>
  </mergeCells>
  <printOptions/>
  <pageMargins left="0.7086614173228347" right="0.7086614173228347" top="1.2598425196850394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2"/>
  <dimension ref="A1:K140"/>
  <sheetViews>
    <sheetView workbookViewId="0" topLeftCell="A25">
      <selection activeCell="I40" sqref="I40"/>
    </sheetView>
  </sheetViews>
  <sheetFormatPr defaultColWidth="9.00390625" defaultRowHeight="15.75" customHeight="1" outlineLevelCol="2"/>
  <cols>
    <col min="1" max="1" width="6.125" style="24" customWidth="1"/>
    <col min="2" max="2" width="4.125" style="24" customWidth="1"/>
    <col min="3" max="3" width="58.25390625" style="5" customWidth="1"/>
    <col min="4" max="4" width="9.875" style="144" hidden="1" customWidth="1" outlineLevel="1"/>
    <col min="5" max="5" width="9.375" style="5" hidden="1" customWidth="1" outlineLevel="2"/>
    <col min="6" max="6" width="12.375" style="134" hidden="1" customWidth="1" outlineLevel="1"/>
    <col min="7" max="7" width="9.00390625" style="115" bestFit="1" customWidth="1" collapsed="1"/>
    <col min="8" max="8" width="9.25390625" style="115" customWidth="1" outlineLevel="1"/>
    <col min="9" max="9" width="9.25390625" style="115" customWidth="1"/>
    <col min="10" max="16384" width="9.25390625" style="5" customWidth="1"/>
  </cols>
  <sheetData>
    <row r="1" ht="15.75" customHeight="1">
      <c r="C1" s="25" t="str">
        <f>'Beviteli oldal'!$B$7</f>
        <v>18957086-2-20</v>
      </c>
    </row>
    <row r="2" ht="15.75" customHeight="1">
      <c r="C2" s="57" t="s">
        <v>162</v>
      </c>
    </row>
    <row r="4" spans="3:4" ht="15.75" customHeight="1">
      <c r="C4" s="133" t="str">
        <f>+'Egysz. éves besz (KHA, KHKA)'!C12</f>
        <v>Gyermekeinkért 2000 Alapítvány</v>
      </c>
      <c r="D4" s="145"/>
    </row>
    <row r="5" spans="3:9" ht="15.75" customHeight="1">
      <c r="C5" s="25"/>
      <c r="D5" s="151">
        <v>2010</v>
      </c>
      <c r="E5" s="92"/>
      <c r="F5" s="135" t="s">
        <v>15</v>
      </c>
      <c r="H5" s="92">
        <f>+'Beviteli oldal'!$B$15</f>
        <v>2011</v>
      </c>
      <c r="I5" s="135" t="s">
        <v>15</v>
      </c>
    </row>
    <row r="7" ht="15.75" customHeight="1">
      <c r="C7" s="26" t="s">
        <v>24</v>
      </c>
    </row>
    <row r="8" spans="3:9" ht="15" customHeight="1">
      <c r="C8" s="70"/>
      <c r="D8" s="146"/>
      <c r="E8" s="7"/>
      <c r="F8" s="136" t="s">
        <v>96</v>
      </c>
      <c r="G8" s="152"/>
      <c r="H8" s="152"/>
      <c r="I8" s="117" t="s">
        <v>96</v>
      </c>
    </row>
    <row r="9" spans="1:9" s="30" customFormat="1" ht="72.75" customHeight="1">
      <c r="A9" s="27" t="s">
        <v>109</v>
      </c>
      <c r="B9" s="28"/>
      <c r="C9" s="29" t="s">
        <v>95</v>
      </c>
      <c r="D9" s="147" t="s">
        <v>93</v>
      </c>
      <c r="E9" s="9" t="s">
        <v>23</v>
      </c>
      <c r="F9" s="137" t="s">
        <v>94</v>
      </c>
      <c r="G9" s="118" t="s">
        <v>93</v>
      </c>
      <c r="H9" s="153" t="s">
        <v>164</v>
      </c>
      <c r="I9" s="118" t="s">
        <v>94</v>
      </c>
    </row>
    <row r="10" spans="1:9" s="24" customFormat="1" ht="15.75" customHeight="1">
      <c r="A10" s="27" t="s">
        <v>97</v>
      </c>
      <c r="B10" s="28"/>
      <c r="C10" s="29" t="s">
        <v>98</v>
      </c>
      <c r="D10" s="147" t="s">
        <v>99</v>
      </c>
      <c r="E10" s="9" t="s">
        <v>100</v>
      </c>
      <c r="F10" s="137" t="s">
        <v>101</v>
      </c>
      <c r="G10" s="118" t="s">
        <v>99</v>
      </c>
      <c r="H10" s="153" t="s">
        <v>100</v>
      </c>
      <c r="I10" s="118" t="s">
        <v>101</v>
      </c>
    </row>
    <row r="11" spans="1:9" ht="15.75" customHeight="1">
      <c r="A11" s="3">
        <v>1</v>
      </c>
      <c r="B11" s="34" t="s">
        <v>72</v>
      </c>
      <c r="C11" s="39" t="s">
        <v>73</v>
      </c>
      <c r="D11" s="138">
        <f aca="true" t="shared" si="0" ref="D11:I11">+SUM(D12:D14)</f>
        <v>8326</v>
      </c>
      <c r="E11" s="42">
        <f t="shared" si="0"/>
        <v>0</v>
      </c>
      <c r="F11" s="119">
        <f t="shared" si="0"/>
        <v>9278.735</v>
      </c>
      <c r="G11" s="119">
        <f t="shared" si="0"/>
        <v>9279</v>
      </c>
      <c r="H11" s="119">
        <f t="shared" si="0"/>
        <v>0</v>
      </c>
      <c r="I11" s="119">
        <f t="shared" si="0"/>
        <v>935.164</v>
      </c>
    </row>
    <row r="12" spans="1:9" ht="15.75" customHeight="1">
      <c r="A12" s="3">
        <v>2</v>
      </c>
      <c r="B12" s="32" t="s">
        <v>74</v>
      </c>
      <c r="C12" s="40" t="s">
        <v>110</v>
      </c>
      <c r="D12" s="139"/>
      <c r="E12" s="79"/>
      <c r="F12" s="120"/>
      <c r="G12" s="127"/>
      <c r="H12" s="127"/>
      <c r="I12" s="120"/>
    </row>
    <row r="13" spans="1:9" ht="15.75" customHeight="1">
      <c r="A13" s="3">
        <v>3</v>
      </c>
      <c r="B13" s="32" t="s">
        <v>75</v>
      </c>
      <c r="C13" s="40" t="s">
        <v>111</v>
      </c>
      <c r="D13" s="139">
        <v>8326</v>
      </c>
      <c r="E13" s="79"/>
      <c r="F13" s="120">
        <f>8991.235+287.5</f>
        <v>9278.735</v>
      </c>
      <c r="G13" s="127">
        <v>9279</v>
      </c>
      <c r="H13" s="127"/>
      <c r="I13" s="120">
        <f>1236.849-301.685</f>
        <v>935.164</v>
      </c>
    </row>
    <row r="14" spans="1:9" ht="15.75" customHeight="1">
      <c r="A14" s="3">
        <v>4</v>
      </c>
      <c r="B14" s="32" t="s">
        <v>76</v>
      </c>
      <c r="C14" s="40" t="s">
        <v>112</v>
      </c>
      <c r="D14" s="139"/>
      <c r="E14" s="79"/>
      <c r="F14" s="120"/>
      <c r="G14" s="127"/>
      <c r="H14" s="127"/>
      <c r="I14" s="120"/>
    </row>
    <row r="15" spans="1:9" ht="15.75" customHeight="1">
      <c r="A15" s="3">
        <v>5</v>
      </c>
      <c r="B15" s="34" t="s">
        <v>77</v>
      </c>
      <c r="C15" s="44" t="s">
        <v>78</v>
      </c>
      <c r="D15" s="140">
        <f aca="true" t="shared" si="1" ref="D15:I15">+D16+D17+D18+D19</f>
        <v>6622</v>
      </c>
      <c r="E15" s="4">
        <f t="shared" si="1"/>
        <v>0</v>
      </c>
      <c r="F15" s="121">
        <f t="shared" si="1"/>
        <v>4986.678999999999</v>
      </c>
      <c r="G15" s="121">
        <f t="shared" si="1"/>
        <v>4987</v>
      </c>
      <c r="H15" s="121">
        <f t="shared" si="1"/>
        <v>0</v>
      </c>
      <c r="I15" s="121">
        <f t="shared" si="1"/>
        <v>5509.101</v>
      </c>
    </row>
    <row r="16" spans="1:9" ht="15.75" customHeight="1">
      <c r="A16" s="3">
        <v>6</v>
      </c>
      <c r="B16" s="32" t="s">
        <v>74</v>
      </c>
      <c r="C16" s="40" t="s">
        <v>107</v>
      </c>
      <c r="D16" s="139"/>
      <c r="E16" s="79"/>
      <c r="F16" s="120"/>
      <c r="G16" s="127"/>
      <c r="H16" s="127"/>
      <c r="I16" s="120"/>
    </row>
    <row r="17" spans="1:9" ht="15.75" customHeight="1">
      <c r="A17" s="3">
        <v>7</v>
      </c>
      <c r="B17" s="32" t="s">
        <v>75</v>
      </c>
      <c r="C17" s="45" t="s">
        <v>108</v>
      </c>
      <c r="D17" s="139">
        <f>383</f>
        <v>383</v>
      </c>
      <c r="E17" s="79"/>
      <c r="F17" s="120">
        <f>47.618+14.754+1588.023-842.507-406</f>
        <v>401.88800000000003</v>
      </c>
      <c r="G17" s="127">
        <v>402</v>
      </c>
      <c r="H17" s="127"/>
      <c r="I17" s="120">
        <f>17.656+157+1+7.508</f>
        <v>183.16400000000002</v>
      </c>
    </row>
    <row r="18" spans="1:9" ht="15.75" customHeight="1">
      <c r="A18" s="3">
        <v>9</v>
      </c>
      <c r="B18" s="32" t="s">
        <v>76</v>
      </c>
      <c r="C18" s="40" t="s">
        <v>134</v>
      </c>
      <c r="D18" s="139"/>
      <c r="E18" s="79"/>
      <c r="F18" s="120"/>
      <c r="G18" s="127"/>
      <c r="H18" s="127"/>
      <c r="I18" s="120"/>
    </row>
    <row r="19" spans="1:9" ht="15.75" customHeight="1">
      <c r="A19" s="3">
        <v>10</v>
      </c>
      <c r="B19" s="32" t="s">
        <v>79</v>
      </c>
      <c r="C19" s="40" t="s">
        <v>106</v>
      </c>
      <c r="D19" s="139">
        <f>6239</f>
        <v>6239</v>
      </c>
      <c r="E19" s="79"/>
      <c r="F19" s="120">
        <f>201.57+1313.135+2829.372+240.714</f>
        <v>4584.790999999999</v>
      </c>
      <c r="G19" s="127">
        <v>4585</v>
      </c>
      <c r="H19" s="127"/>
      <c r="I19" s="120">
        <f>228.41+2171.905+2925.622</f>
        <v>5325.937</v>
      </c>
    </row>
    <row r="20" spans="1:9" ht="15.75" customHeight="1">
      <c r="A20" s="3">
        <v>11</v>
      </c>
      <c r="B20" s="80" t="s">
        <v>80</v>
      </c>
      <c r="C20" s="101" t="s">
        <v>81</v>
      </c>
      <c r="D20" s="139">
        <f>39+0.4</f>
        <v>39.4</v>
      </c>
      <c r="E20" s="79"/>
      <c r="F20" s="120">
        <f>36.371</f>
        <v>36.371</v>
      </c>
      <c r="G20" s="127">
        <v>36</v>
      </c>
      <c r="H20" s="127"/>
      <c r="I20" s="120">
        <v>34.905</v>
      </c>
    </row>
    <row r="21" spans="1:9" ht="15.75" customHeight="1">
      <c r="A21" s="3">
        <v>12</v>
      </c>
      <c r="B21" s="162" t="s">
        <v>16</v>
      </c>
      <c r="C21" s="163"/>
      <c r="D21" s="140">
        <f aca="true" t="shared" si="2" ref="D21:I21">+D11+D15+D20</f>
        <v>14987.4</v>
      </c>
      <c r="E21" s="4">
        <f t="shared" si="2"/>
        <v>0</v>
      </c>
      <c r="F21" s="121">
        <f t="shared" si="2"/>
        <v>14301.785</v>
      </c>
      <c r="G21" s="121">
        <f t="shared" si="2"/>
        <v>14302</v>
      </c>
      <c r="H21" s="121">
        <f t="shared" si="2"/>
        <v>0</v>
      </c>
      <c r="I21" s="121">
        <f t="shared" si="2"/>
        <v>6479.169999999999</v>
      </c>
    </row>
    <row r="22" spans="4:9" ht="15.75" customHeight="1">
      <c r="D22" s="148"/>
      <c r="F22" s="141"/>
      <c r="G22" s="141"/>
      <c r="H22" s="141"/>
      <c r="I22" s="141"/>
    </row>
    <row r="23" spans="1:9" ht="15.75" customHeight="1">
      <c r="A23" s="3">
        <v>13</v>
      </c>
      <c r="B23" s="34" t="s">
        <v>82</v>
      </c>
      <c r="C23" s="90" t="s">
        <v>83</v>
      </c>
      <c r="D23" s="140">
        <f aca="true" t="shared" si="3" ref="D23:I23">+SUM(D24:D29)</f>
        <v>12725.821</v>
      </c>
      <c r="E23" s="4">
        <f t="shared" si="3"/>
        <v>0</v>
      </c>
      <c r="F23" s="121">
        <f t="shared" si="3"/>
        <v>10236.573299999995</v>
      </c>
      <c r="G23" s="121">
        <f t="shared" si="3"/>
        <v>10237</v>
      </c>
      <c r="H23" s="121">
        <f t="shared" si="3"/>
        <v>-287.5</v>
      </c>
      <c r="I23" s="121">
        <f t="shared" si="3"/>
        <v>3787.1362999999965</v>
      </c>
    </row>
    <row r="24" spans="1:9" ht="15.75" customHeight="1">
      <c r="A24" s="3">
        <v>14</v>
      </c>
      <c r="B24" s="32" t="s">
        <v>74</v>
      </c>
      <c r="C24" s="40" t="s">
        <v>32</v>
      </c>
      <c r="D24" s="139">
        <v>50</v>
      </c>
      <c r="E24" s="79"/>
      <c r="F24" s="120">
        <v>50</v>
      </c>
      <c r="G24" s="127">
        <v>50</v>
      </c>
      <c r="H24" s="127"/>
      <c r="I24" s="120">
        <v>50</v>
      </c>
    </row>
    <row r="25" spans="1:9" ht="15.75" customHeight="1">
      <c r="A25" s="3">
        <v>15</v>
      </c>
      <c r="B25" s="32" t="s">
        <v>75</v>
      </c>
      <c r="C25" s="40" t="s">
        <v>7</v>
      </c>
      <c r="D25" s="139">
        <v>15263.601</v>
      </c>
      <c r="E25" s="79"/>
      <c r="F25" s="120">
        <f>15263.601-2587.7837</f>
        <v>12675.8173</v>
      </c>
      <c r="G25" s="127">
        <v>12676</v>
      </c>
      <c r="H25" s="127"/>
      <c r="I25" s="120">
        <f>+F25+F28+H28</f>
        <v>9899.073299999995</v>
      </c>
    </row>
    <row r="26" spans="1:9" ht="15.75" customHeight="1">
      <c r="A26" s="3">
        <v>16</v>
      </c>
      <c r="B26" s="32" t="s">
        <v>76</v>
      </c>
      <c r="C26" s="40" t="s">
        <v>104</v>
      </c>
      <c r="D26" s="139"/>
      <c r="E26" s="79"/>
      <c r="F26" s="120"/>
      <c r="G26" s="127"/>
      <c r="H26" s="127"/>
      <c r="I26" s="120"/>
    </row>
    <row r="27" spans="1:9" ht="15.75" customHeight="1">
      <c r="A27" s="3">
        <v>17</v>
      </c>
      <c r="B27" s="32" t="s">
        <v>79</v>
      </c>
      <c r="C27" s="40" t="s">
        <v>105</v>
      </c>
      <c r="D27" s="139"/>
      <c r="E27" s="79"/>
      <c r="F27" s="120"/>
      <c r="G27" s="127"/>
      <c r="H27" s="127"/>
      <c r="I27" s="120"/>
    </row>
    <row r="28" spans="1:9" ht="31.5" customHeight="1">
      <c r="A28" s="33">
        <v>18</v>
      </c>
      <c r="B28" s="33" t="s">
        <v>84</v>
      </c>
      <c r="C28" s="41" t="s">
        <v>48</v>
      </c>
      <c r="D28" s="139">
        <v>-2587.78</v>
      </c>
      <c r="E28" s="79"/>
      <c r="F28" s="120">
        <f>+'Eredmkim (KHA, KHKA)'!F51</f>
        <v>-2489.244000000006</v>
      </c>
      <c r="G28" s="127">
        <v>-2489</v>
      </c>
      <c r="H28" s="127">
        <f>+'Eredmkim (KHA, KHKA)'!H51</f>
        <v>-287.5</v>
      </c>
      <c r="I28" s="120">
        <f>+'Eredmkim (KHA, KHKA)'!I51</f>
        <v>-6161.936999999998</v>
      </c>
    </row>
    <row r="29" spans="1:11" ht="15.75" customHeight="1">
      <c r="A29" s="3">
        <v>19</v>
      </c>
      <c r="B29" s="24" t="s">
        <v>85</v>
      </c>
      <c r="C29" s="43" t="s">
        <v>8</v>
      </c>
      <c r="D29" s="139"/>
      <c r="E29" s="79"/>
      <c r="F29" s="120"/>
      <c r="G29" s="127"/>
      <c r="H29" s="127"/>
      <c r="I29" s="120"/>
      <c r="K29" s="115">
        <f>+I36-I21</f>
        <v>0.0012999999971725629</v>
      </c>
    </row>
    <row r="30" spans="1:9" ht="15.75" customHeight="1">
      <c r="A30" s="3">
        <v>20</v>
      </c>
      <c r="B30" s="34" t="s">
        <v>86</v>
      </c>
      <c r="C30" s="44" t="s">
        <v>87</v>
      </c>
      <c r="D30" s="139"/>
      <c r="E30" s="79"/>
      <c r="F30" s="120"/>
      <c r="G30" s="127"/>
      <c r="H30" s="127"/>
      <c r="I30" s="120"/>
    </row>
    <row r="31" spans="1:9" ht="15.75" customHeight="1">
      <c r="A31" s="3">
        <v>21</v>
      </c>
      <c r="B31" s="34" t="s">
        <v>88</v>
      </c>
      <c r="C31" s="44" t="s">
        <v>89</v>
      </c>
      <c r="D31" s="140">
        <f aca="true" t="shared" si="4" ref="D31:I31">+SUM(D32:D34)</f>
        <v>2206</v>
      </c>
      <c r="E31" s="4">
        <f t="shared" si="4"/>
        <v>0</v>
      </c>
      <c r="F31" s="121">
        <f t="shared" si="4"/>
        <v>2202.471</v>
      </c>
      <c r="G31" s="121">
        <f t="shared" si="4"/>
        <v>2202</v>
      </c>
      <c r="H31" s="121">
        <f t="shared" si="4"/>
        <v>0</v>
      </c>
      <c r="I31" s="121">
        <f t="shared" si="4"/>
        <v>499.792</v>
      </c>
    </row>
    <row r="32" spans="1:9" ht="15.75" customHeight="1">
      <c r="A32" s="3">
        <v>22</v>
      </c>
      <c r="B32" s="32" t="s">
        <v>74</v>
      </c>
      <c r="C32" s="102" t="s">
        <v>103</v>
      </c>
      <c r="D32" s="149"/>
      <c r="E32" s="86"/>
      <c r="F32" s="122"/>
      <c r="G32" s="122"/>
      <c r="H32" s="122"/>
      <c r="I32" s="122"/>
    </row>
    <row r="33" spans="1:9" ht="15.75" customHeight="1">
      <c r="A33" s="3">
        <v>23</v>
      </c>
      <c r="B33" s="32" t="s">
        <v>75</v>
      </c>
      <c r="C33" s="46" t="s">
        <v>118</v>
      </c>
      <c r="D33" s="139"/>
      <c r="E33" s="79"/>
      <c r="F33" s="120"/>
      <c r="G33" s="127"/>
      <c r="H33" s="127"/>
      <c r="I33" s="120"/>
    </row>
    <row r="34" spans="1:9" ht="15.75" customHeight="1">
      <c r="A34" s="3">
        <v>24</v>
      </c>
      <c r="B34" s="32" t="s">
        <v>76</v>
      </c>
      <c r="C34" s="46" t="s">
        <v>102</v>
      </c>
      <c r="D34" s="139">
        <v>2206</v>
      </c>
      <c r="E34" s="79"/>
      <c r="F34" s="120">
        <f>290.342+140+4+1127.485+6.045+156.107+456.492+22</f>
        <v>2202.471</v>
      </c>
      <c r="G34" s="127">
        <v>2202</v>
      </c>
      <c r="H34" s="127"/>
      <c r="I34" s="120">
        <f>497.792+2</f>
        <v>499.792</v>
      </c>
    </row>
    <row r="35" spans="1:9" ht="15.75" customHeight="1">
      <c r="A35" s="3">
        <v>25</v>
      </c>
      <c r="B35" s="103" t="s">
        <v>90</v>
      </c>
      <c r="C35" s="101" t="s">
        <v>91</v>
      </c>
      <c r="D35" s="139">
        <v>55</v>
      </c>
      <c r="E35" s="79"/>
      <c r="F35" s="120">
        <f>86.241+1776.5</f>
        <v>1862.741</v>
      </c>
      <c r="G35" s="127">
        <v>1863</v>
      </c>
      <c r="H35" s="127">
        <v>287.5</v>
      </c>
      <c r="I35" s="120">
        <v>2192.243</v>
      </c>
    </row>
    <row r="36" spans="1:9" ht="15.75" customHeight="1">
      <c r="A36" s="3">
        <v>26</v>
      </c>
      <c r="B36" s="162" t="s">
        <v>17</v>
      </c>
      <c r="C36" s="163" t="s">
        <v>92</v>
      </c>
      <c r="D36" s="140">
        <f aca="true" t="shared" si="5" ref="D36:I36">+D23+D30+D31+D35</f>
        <v>14986.821</v>
      </c>
      <c r="E36" s="4">
        <f t="shared" si="5"/>
        <v>0</v>
      </c>
      <c r="F36" s="121">
        <f t="shared" si="5"/>
        <v>14301.785299999994</v>
      </c>
      <c r="G36" s="121">
        <f t="shared" si="5"/>
        <v>14302</v>
      </c>
      <c r="H36" s="121">
        <f t="shared" si="5"/>
        <v>0</v>
      </c>
      <c r="I36" s="121">
        <f t="shared" si="5"/>
        <v>6479.171299999996</v>
      </c>
    </row>
    <row r="37" spans="1:6" ht="15.75" customHeight="1">
      <c r="A37" s="37"/>
      <c r="B37" s="91"/>
      <c r="C37" s="91"/>
      <c r="D37" s="150"/>
      <c r="E37" s="6"/>
      <c r="F37" s="123"/>
    </row>
    <row r="38" ht="15.75" customHeight="1">
      <c r="F38" s="115"/>
    </row>
    <row r="39" spans="1:6" ht="15.75" customHeight="1">
      <c r="A39" s="35" t="s">
        <v>113</v>
      </c>
      <c r="B39" s="36"/>
      <c r="C39" s="23">
        <f>+'Beviteli oldal'!$B$13</f>
        <v>41039</v>
      </c>
      <c r="D39" s="150"/>
      <c r="E39" s="6"/>
      <c r="F39" s="124"/>
    </row>
    <row r="40" spans="1:9" ht="15.75" customHeight="1">
      <c r="A40" s="5"/>
      <c r="B40" s="37"/>
      <c r="C40" s="6"/>
      <c r="F40" s="125" t="s">
        <v>19</v>
      </c>
      <c r="I40" s="117" t="s">
        <v>166</v>
      </c>
    </row>
    <row r="41" spans="6:9" ht="15.75" customHeight="1">
      <c r="F41" s="115"/>
      <c r="I41" s="13" t="s">
        <v>163</v>
      </c>
    </row>
    <row r="42" spans="3:6" ht="15.75" customHeight="1">
      <c r="C42" s="161" t="s">
        <v>22</v>
      </c>
      <c r="D42" s="161"/>
      <c r="E42" s="161"/>
      <c r="F42" s="115"/>
    </row>
    <row r="43" ht="15.75" customHeight="1">
      <c r="F43" s="115"/>
    </row>
    <row r="44" spans="6:7" ht="15.75" customHeight="1">
      <c r="F44" s="115"/>
      <c r="G44" s="157"/>
    </row>
    <row r="45" ht="15.75" customHeight="1">
      <c r="F45" s="115"/>
    </row>
    <row r="46" ht="15.75" customHeight="1">
      <c r="F46" s="115"/>
    </row>
    <row r="47" ht="15.75" customHeight="1">
      <c r="F47" s="115"/>
    </row>
    <row r="48" ht="15.75" customHeight="1">
      <c r="F48" s="115"/>
    </row>
    <row r="49" ht="15.75" customHeight="1">
      <c r="F49" s="115"/>
    </row>
    <row r="50" ht="15.75" customHeight="1">
      <c r="F50" s="115"/>
    </row>
    <row r="51" ht="15.75" customHeight="1">
      <c r="F51" s="115"/>
    </row>
    <row r="52" ht="15.75" customHeight="1">
      <c r="F52" s="115"/>
    </row>
    <row r="53" ht="15.75" customHeight="1">
      <c r="F53" s="115"/>
    </row>
    <row r="54" ht="15.75" customHeight="1">
      <c r="F54" s="115"/>
    </row>
    <row r="55" ht="15.75" customHeight="1">
      <c r="F55" s="115"/>
    </row>
    <row r="56" ht="15.75" customHeight="1">
      <c r="F56" s="115"/>
    </row>
    <row r="57" ht="15.75" customHeight="1">
      <c r="F57" s="115"/>
    </row>
    <row r="58" ht="15.75" customHeight="1">
      <c r="F58" s="115"/>
    </row>
    <row r="59" ht="15.75" customHeight="1">
      <c r="F59" s="115"/>
    </row>
    <row r="60" ht="15.75" customHeight="1">
      <c r="F60" s="115"/>
    </row>
    <row r="61" spans="2:6" ht="15.75" customHeight="1">
      <c r="B61" s="30"/>
      <c r="F61" s="115"/>
    </row>
    <row r="62" ht="15.75" customHeight="1">
      <c r="F62" s="115"/>
    </row>
    <row r="63" ht="15.75" customHeight="1">
      <c r="F63" s="115"/>
    </row>
    <row r="64" ht="15.75" customHeight="1">
      <c r="F64" s="115"/>
    </row>
    <row r="65" ht="15.75" customHeight="1">
      <c r="F65" s="115"/>
    </row>
    <row r="66" ht="15.75" customHeight="1">
      <c r="F66" s="115"/>
    </row>
    <row r="67" ht="15.75" customHeight="1">
      <c r="F67" s="115"/>
    </row>
    <row r="68" ht="15.75" customHeight="1">
      <c r="F68" s="115"/>
    </row>
    <row r="69" ht="15.75" customHeight="1">
      <c r="F69" s="115"/>
    </row>
    <row r="70" ht="15.75" customHeight="1">
      <c r="F70" s="115"/>
    </row>
    <row r="71" ht="15.75" customHeight="1">
      <c r="F71" s="115"/>
    </row>
    <row r="72" ht="15.75" customHeight="1">
      <c r="F72" s="115"/>
    </row>
    <row r="73" ht="15.75" customHeight="1">
      <c r="F73" s="115"/>
    </row>
    <row r="74" ht="15.75" customHeight="1">
      <c r="F74" s="115"/>
    </row>
    <row r="75" ht="15.75" customHeight="1">
      <c r="F75" s="115"/>
    </row>
    <row r="76" ht="15.75" customHeight="1">
      <c r="F76" s="115"/>
    </row>
    <row r="77" ht="15.75" customHeight="1">
      <c r="F77" s="115"/>
    </row>
    <row r="78" ht="15.75" customHeight="1">
      <c r="F78" s="115"/>
    </row>
    <row r="79" ht="15.75" customHeight="1">
      <c r="F79" s="115"/>
    </row>
    <row r="80" ht="15.75" customHeight="1">
      <c r="F80" s="115"/>
    </row>
    <row r="81" ht="15.75" customHeight="1">
      <c r="F81" s="115"/>
    </row>
    <row r="82" ht="15.75" customHeight="1">
      <c r="F82" s="115"/>
    </row>
    <row r="83" ht="15.75" customHeight="1">
      <c r="F83" s="115"/>
    </row>
    <row r="84" ht="15.75" customHeight="1">
      <c r="F84" s="115"/>
    </row>
    <row r="85" ht="15.75" customHeight="1">
      <c r="F85" s="115"/>
    </row>
    <row r="86" ht="15.75" customHeight="1">
      <c r="F86" s="115"/>
    </row>
    <row r="87" ht="15.75" customHeight="1">
      <c r="F87" s="115"/>
    </row>
    <row r="88" spans="2:6" ht="15.75" customHeight="1">
      <c r="B88" s="30"/>
      <c r="F88" s="115"/>
    </row>
    <row r="93" ht="15.75" customHeight="1">
      <c r="B93" s="30"/>
    </row>
    <row r="105" ht="15.75" customHeight="1">
      <c r="B105" s="30"/>
    </row>
    <row r="110" ht="15.75" customHeight="1">
      <c r="B110" s="30"/>
    </row>
    <row r="113" ht="15.75" customHeight="1">
      <c r="B113" s="30"/>
    </row>
    <row r="116" ht="15.75" customHeight="1">
      <c r="B116" s="30"/>
    </row>
    <row r="135" ht="15.75" customHeight="1">
      <c r="B135" s="30"/>
    </row>
    <row r="140" ht="15.75" customHeight="1">
      <c r="B140" s="30"/>
    </row>
  </sheetData>
  <mergeCells count="3">
    <mergeCell ref="C42:E42"/>
    <mergeCell ref="B21:C21"/>
    <mergeCell ref="B36:C36"/>
  </mergeCells>
  <printOptions horizontalCentered="1"/>
  <pageMargins left="0.36" right="0.29" top="0.984251968503937" bottom="0.984251968503937" header="0.511811023622047" footer="0.511811023622047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22"/>
  <dimension ref="A1:I136"/>
  <sheetViews>
    <sheetView tabSelected="1" workbookViewId="0" topLeftCell="A1">
      <selection activeCell="H73" sqref="H73"/>
    </sheetView>
  </sheetViews>
  <sheetFormatPr defaultColWidth="9.00390625" defaultRowHeight="15.75" customHeight="1" outlineLevelCol="2"/>
  <cols>
    <col min="1" max="1" width="6.125" style="24" customWidth="1"/>
    <col min="2" max="2" width="5.375" style="24" customWidth="1"/>
    <col min="3" max="3" width="58.25390625" style="5" customWidth="1"/>
    <col min="4" max="4" width="9.25390625" style="5" hidden="1" customWidth="1" outlineLevel="1"/>
    <col min="5" max="5" width="8.625" style="5" hidden="1" customWidth="1" outlineLevel="2"/>
    <col min="6" max="6" width="11.625" style="115" hidden="1" customWidth="1" outlineLevel="1"/>
    <col min="7" max="7" width="9.375" style="115" customWidth="1" collapsed="1"/>
    <col min="8" max="8" width="9.25390625" style="115" customWidth="1" outlineLevel="1"/>
    <col min="9" max="9" width="10.875" style="5" customWidth="1"/>
    <col min="10" max="16384" width="9.25390625" style="5" customWidth="1"/>
  </cols>
  <sheetData>
    <row r="1" spans="3:6" ht="15.75" customHeight="1">
      <c r="C1" s="25" t="str">
        <f>'Beviteli oldal'!$B$7</f>
        <v>18957086-2-20</v>
      </c>
      <c r="F1" s="115" t="s">
        <v>58</v>
      </c>
    </row>
    <row r="2" ht="15.75" customHeight="1">
      <c r="C2" s="57" t="s">
        <v>161</v>
      </c>
    </row>
    <row r="3" spans="3:9" ht="15.75" customHeight="1">
      <c r="C3" s="132" t="str">
        <f>+'Egysz. éves besz (KHA, KHKA)'!C12</f>
        <v>Gyermekeinkért 2000 Alapítvány</v>
      </c>
      <c r="D3" s="92">
        <f>+'Beviteli oldal'!$B$15</f>
        <v>2011</v>
      </c>
      <c r="F3" s="116" t="s">
        <v>15</v>
      </c>
      <c r="G3" s="154"/>
      <c r="H3" s="92">
        <f>+'Beviteli oldal'!$B$15</f>
        <v>2011</v>
      </c>
      <c r="I3" s="116" t="s">
        <v>15</v>
      </c>
    </row>
    <row r="4" ht="15.75" customHeight="1">
      <c r="C4" s="26" t="s">
        <v>25</v>
      </c>
    </row>
    <row r="5" spans="1:9" ht="15" customHeight="1">
      <c r="A5" s="25"/>
      <c r="C5" s="70"/>
      <c r="D5" s="7"/>
      <c r="E5" s="7"/>
      <c r="F5" s="117" t="s">
        <v>96</v>
      </c>
      <c r="G5" s="152"/>
      <c r="H5" s="152"/>
      <c r="I5" s="117" t="s">
        <v>96</v>
      </c>
    </row>
    <row r="6" spans="1:9" s="30" customFormat="1" ht="72" customHeight="1">
      <c r="A6" s="87" t="s">
        <v>109</v>
      </c>
      <c r="B6" s="88"/>
      <c r="C6" s="89" t="s">
        <v>95</v>
      </c>
      <c r="D6" s="8" t="s">
        <v>93</v>
      </c>
      <c r="E6" s="9" t="s">
        <v>23</v>
      </c>
      <c r="F6" s="118" t="s">
        <v>94</v>
      </c>
      <c r="G6" s="118" t="s">
        <v>93</v>
      </c>
      <c r="H6" s="153" t="s">
        <v>164</v>
      </c>
      <c r="I6" s="118" t="s">
        <v>94</v>
      </c>
    </row>
    <row r="7" spans="1:9" s="24" customFormat="1" ht="15.75" customHeight="1">
      <c r="A7" s="27" t="s">
        <v>97</v>
      </c>
      <c r="B7" s="28"/>
      <c r="C7" s="29" t="s">
        <v>98</v>
      </c>
      <c r="D7" s="8" t="s">
        <v>99</v>
      </c>
      <c r="E7" s="9" t="s">
        <v>100</v>
      </c>
      <c r="F7" s="118" t="s">
        <v>101</v>
      </c>
      <c r="G7" s="118" t="s">
        <v>99</v>
      </c>
      <c r="H7" s="153" t="s">
        <v>100</v>
      </c>
      <c r="I7" s="118" t="s">
        <v>101</v>
      </c>
    </row>
    <row r="8" spans="1:9" ht="15.75" customHeight="1">
      <c r="A8" s="31">
        <v>1</v>
      </c>
      <c r="B8" s="33" t="s">
        <v>72</v>
      </c>
      <c r="C8" s="43" t="s">
        <v>11</v>
      </c>
      <c r="D8" s="96">
        <f aca="true" t="shared" si="0" ref="D8:I8">+D9+SUM(D16:D18)</f>
        <v>32184</v>
      </c>
      <c r="E8" s="96">
        <f t="shared" si="0"/>
        <v>0</v>
      </c>
      <c r="F8" s="126">
        <f t="shared" si="0"/>
        <v>34352.547999999995</v>
      </c>
      <c r="G8" s="126">
        <f t="shared" si="0"/>
        <v>34352.511000000006</v>
      </c>
      <c r="H8" s="126">
        <f t="shared" si="0"/>
        <v>-287.5</v>
      </c>
      <c r="I8" s="126">
        <f t="shared" si="0"/>
        <v>27446.896</v>
      </c>
    </row>
    <row r="9" spans="1:9" ht="15.75" customHeight="1">
      <c r="A9" s="3">
        <v>2</v>
      </c>
      <c r="B9" s="81" t="s">
        <v>26</v>
      </c>
      <c r="C9" s="82" t="s">
        <v>49</v>
      </c>
      <c r="D9" s="96">
        <f aca="true" t="shared" si="1" ref="D9:I9">+SUM(D10:D15)</f>
        <v>28627</v>
      </c>
      <c r="E9" s="96">
        <f t="shared" si="1"/>
        <v>0</v>
      </c>
      <c r="F9" s="126">
        <f t="shared" si="1"/>
        <v>30802.434999999998</v>
      </c>
      <c r="G9" s="126">
        <f t="shared" si="1"/>
        <v>30802.410000000003</v>
      </c>
      <c r="H9" s="126">
        <f t="shared" si="1"/>
        <v>-287.5</v>
      </c>
      <c r="I9" s="126">
        <f t="shared" si="1"/>
        <v>24711.102</v>
      </c>
    </row>
    <row r="10" spans="1:9" ht="15.75" customHeight="1">
      <c r="A10" s="31">
        <v>3</v>
      </c>
      <c r="B10" s="81"/>
      <c r="C10" s="82" t="s">
        <v>50</v>
      </c>
      <c r="D10" s="79"/>
      <c r="E10" s="79"/>
      <c r="F10" s="127"/>
      <c r="G10" s="127"/>
      <c r="H10" s="127"/>
      <c r="I10" s="127"/>
    </row>
    <row r="11" spans="1:9" ht="15.75" customHeight="1">
      <c r="A11" s="3">
        <v>4</v>
      </c>
      <c r="B11" s="81"/>
      <c r="C11" s="82" t="s">
        <v>51</v>
      </c>
      <c r="D11" s="79">
        <v>19925</v>
      </c>
      <c r="E11" s="79"/>
      <c r="F11" s="127">
        <f>17255.414+639.209</f>
        <v>17894.623</v>
      </c>
      <c r="G11" s="127">
        <f>17255.4+639.2</f>
        <v>17894.600000000002</v>
      </c>
      <c r="H11" s="127"/>
      <c r="I11" s="127">
        <f>13756.651+679.891</f>
        <v>14436.542</v>
      </c>
    </row>
    <row r="12" spans="1:9" ht="15.75" customHeight="1">
      <c r="A12" s="31">
        <v>5</v>
      </c>
      <c r="B12" s="81"/>
      <c r="C12" s="82" t="s">
        <v>52</v>
      </c>
      <c r="D12" s="79">
        <v>6717</v>
      </c>
      <c r="E12" s="79"/>
      <c r="F12" s="127">
        <f>8784.992+2064-1776.5</f>
        <v>9072.492</v>
      </c>
      <c r="G12" s="127">
        <f>8784.99+287.5</f>
        <v>9072.49</v>
      </c>
      <c r="H12" s="127">
        <v>-287.5</v>
      </c>
      <c r="I12" s="127">
        <f>7075.809</f>
        <v>7075.809</v>
      </c>
    </row>
    <row r="13" spans="1:9" ht="15.75" customHeight="1">
      <c r="A13" s="3">
        <v>6</v>
      </c>
      <c r="B13" s="81"/>
      <c r="C13" s="82" t="s">
        <v>53</v>
      </c>
      <c r="D13" s="79"/>
      <c r="E13" s="79"/>
      <c r="F13" s="127"/>
      <c r="G13" s="127"/>
      <c r="H13" s="127"/>
      <c r="I13" s="127"/>
    </row>
    <row r="14" spans="1:9" ht="15.75" customHeight="1">
      <c r="A14" s="31">
        <v>7</v>
      </c>
      <c r="B14" s="81"/>
      <c r="C14" s="82" t="s">
        <v>54</v>
      </c>
      <c r="D14" s="79"/>
      <c r="E14" s="79"/>
      <c r="F14" s="127"/>
      <c r="G14" s="127"/>
      <c r="H14" s="127"/>
      <c r="I14" s="127"/>
    </row>
    <row r="15" spans="1:9" ht="15.75" customHeight="1">
      <c r="A15" s="3">
        <v>8</v>
      </c>
      <c r="B15" s="81"/>
      <c r="C15" s="82" t="s">
        <v>1</v>
      </c>
      <c r="D15" s="79">
        <v>1985</v>
      </c>
      <c r="E15" s="79"/>
      <c r="F15" s="127">
        <v>3835.32</v>
      </c>
      <c r="G15" s="127">
        <v>3835.32</v>
      </c>
      <c r="H15" s="127"/>
      <c r="I15" s="127">
        <f>1076+2122.751</f>
        <v>3198.751</v>
      </c>
    </row>
    <row r="16" spans="1:9" ht="15.75" customHeight="1">
      <c r="A16" s="31">
        <v>9</v>
      </c>
      <c r="B16" s="81" t="s">
        <v>28</v>
      </c>
      <c r="C16" s="82" t="s">
        <v>55</v>
      </c>
      <c r="D16" s="79"/>
      <c r="E16" s="79"/>
      <c r="F16" s="127"/>
      <c r="G16" s="127"/>
      <c r="H16" s="127"/>
      <c r="I16" s="127"/>
    </row>
    <row r="17" spans="1:9" ht="15.75" customHeight="1">
      <c r="A17" s="3">
        <v>10</v>
      </c>
      <c r="B17" s="81" t="s">
        <v>27</v>
      </c>
      <c r="C17" s="82" t="s">
        <v>56</v>
      </c>
      <c r="D17" s="79">
        <v>3294</v>
      </c>
      <c r="E17" s="79"/>
      <c r="F17" s="127">
        <v>3370.027</v>
      </c>
      <c r="G17" s="127">
        <v>3370.02</v>
      </c>
      <c r="H17" s="127"/>
      <c r="I17" s="127">
        <v>2176.611</v>
      </c>
    </row>
    <row r="18" spans="1:9" ht="15.75" customHeight="1">
      <c r="A18" s="31">
        <v>11</v>
      </c>
      <c r="B18" s="81" t="s">
        <v>29</v>
      </c>
      <c r="C18" s="82" t="s">
        <v>57</v>
      </c>
      <c r="D18" s="79">
        <v>263</v>
      </c>
      <c r="E18" s="79"/>
      <c r="F18" s="127">
        <f>0.631+179.455</f>
        <v>180.086</v>
      </c>
      <c r="G18" s="127">
        <f>179.45+0.631</f>
        <v>180.081</v>
      </c>
      <c r="H18" s="127"/>
      <c r="I18" s="127">
        <f>0.782+66.808+491.593</f>
        <v>559.183</v>
      </c>
    </row>
    <row r="19" spans="1:9" ht="15.75" customHeight="1">
      <c r="A19" s="3">
        <v>12</v>
      </c>
      <c r="B19" s="33" t="s">
        <v>77</v>
      </c>
      <c r="C19" s="43" t="s">
        <v>65</v>
      </c>
      <c r="D19" s="79"/>
      <c r="E19" s="79"/>
      <c r="F19" s="127"/>
      <c r="G19" s="127"/>
      <c r="H19" s="127"/>
      <c r="I19" s="127"/>
    </row>
    <row r="20" spans="1:9" ht="15.75" customHeight="1">
      <c r="A20" s="31">
        <v>13</v>
      </c>
      <c r="B20" s="81" t="s">
        <v>80</v>
      </c>
      <c r="C20" s="82" t="s">
        <v>64</v>
      </c>
      <c r="D20" s="96">
        <f aca="true" t="shared" si="2" ref="D20:I20">D8+D19</f>
        <v>32184</v>
      </c>
      <c r="E20" s="96">
        <f t="shared" si="2"/>
        <v>0</v>
      </c>
      <c r="F20" s="126">
        <f t="shared" si="2"/>
        <v>34352.547999999995</v>
      </c>
      <c r="G20" s="126">
        <f t="shared" si="2"/>
        <v>34352.511000000006</v>
      </c>
      <c r="H20" s="126">
        <f t="shared" si="2"/>
        <v>-287.5</v>
      </c>
      <c r="I20" s="126">
        <f t="shared" si="2"/>
        <v>27446.896</v>
      </c>
    </row>
    <row r="21" spans="1:9" ht="15.75" customHeight="1">
      <c r="A21" s="3">
        <v>14</v>
      </c>
      <c r="B21" s="81" t="s">
        <v>82</v>
      </c>
      <c r="C21" s="105" t="s">
        <v>9</v>
      </c>
      <c r="D21" s="140">
        <f aca="true" t="shared" si="3" ref="D21:I21">+SUM(D22:D25)+D27+D28</f>
        <v>34771.8</v>
      </c>
      <c r="E21" s="4">
        <f t="shared" si="3"/>
        <v>0</v>
      </c>
      <c r="F21" s="121">
        <f t="shared" si="3"/>
        <v>36841.792</v>
      </c>
      <c r="G21" s="121">
        <f t="shared" si="3"/>
        <v>36842</v>
      </c>
      <c r="H21" s="121">
        <f t="shared" si="3"/>
        <v>0</v>
      </c>
      <c r="I21" s="121">
        <f t="shared" si="3"/>
        <v>33608.833</v>
      </c>
    </row>
    <row r="22" spans="1:9" ht="15.75" customHeight="1">
      <c r="A22" s="31">
        <v>15</v>
      </c>
      <c r="B22" s="33" t="s">
        <v>26</v>
      </c>
      <c r="C22" s="102" t="s">
        <v>128</v>
      </c>
      <c r="D22" s="139">
        <v>9468.4</v>
      </c>
      <c r="E22" s="79"/>
      <c r="F22" s="127">
        <f>8409.733+1980.031+117.048-287.5</f>
        <v>10219.312</v>
      </c>
      <c r="G22" s="127">
        <v>10219</v>
      </c>
      <c r="H22" s="127"/>
      <c r="I22" s="127">
        <f>6503.764+1238.973+64.171</f>
        <v>7806.908</v>
      </c>
    </row>
    <row r="23" spans="1:9" ht="15.75" customHeight="1">
      <c r="A23" s="3">
        <v>16</v>
      </c>
      <c r="B23" s="81" t="s">
        <v>28</v>
      </c>
      <c r="C23" s="102" t="s">
        <v>127</v>
      </c>
      <c r="D23" s="79">
        <v>24710</v>
      </c>
      <c r="E23" s="79"/>
      <c r="F23" s="127">
        <f>17560.339+4566.796</f>
        <v>22127.135000000002</v>
      </c>
      <c r="G23" s="127">
        <v>22127</v>
      </c>
      <c r="H23" s="127"/>
      <c r="I23" s="127">
        <f>13195.957+3310.951</f>
        <v>16506.908</v>
      </c>
    </row>
    <row r="24" spans="1:9" ht="15.75" customHeight="1">
      <c r="A24" s="31">
        <v>17</v>
      </c>
      <c r="B24" s="33" t="s">
        <v>27</v>
      </c>
      <c r="C24" s="102" t="s">
        <v>123</v>
      </c>
      <c r="D24" s="79">
        <v>588</v>
      </c>
      <c r="E24" s="79"/>
      <c r="F24" s="127">
        <v>1000.667</v>
      </c>
      <c r="G24" s="127">
        <v>1001</v>
      </c>
      <c r="H24" s="127"/>
      <c r="I24" s="127">
        <f>447.44+301.685</f>
        <v>749.125</v>
      </c>
    </row>
    <row r="25" spans="1:9" ht="15.75" customHeight="1">
      <c r="A25" s="3">
        <v>18</v>
      </c>
      <c r="B25" s="81" t="s">
        <v>29</v>
      </c>
      <c r="C25" s="102" t="s">
        <v>124</v>
      </c>
      <c r="D25" s="139">
        <v>5.4</v>
      </c>
      <c r="E25" s="79"/>
      <c r="F25" s="127">
        <f>4.578+490.1+3000</f>
        <v>3494.678</v>
      </c>
      <c r="G25" s="127">
        <v>3495</v>
      </c>
      <c r="H25" s="127"/>
      <c r="I25" s="127">
        <v>8545.892</v>
      </c>
    </row>
    <row r="26" spans="1:9" ht="15.75" customHeight="1">
      <c r="A26" s="31">
        <v>19</v>
      </c>
      <c r="B26" s="81"/>
      <c r="C26" s="102" t="s">
        <v>66</v>
      </c>
      <c r="D26" s="79"/>
      <c r="E26" s="79"/>
      <c r="F26" s="127"/>
      <c r="G26" s="127"/>
      <c r="H26" s="127"/>
      <c r="I26" s="127"/>
    </row>
    <row r="27" spans="1:9" ht="15.75" customHeight="1">
      <c r="A27" s="3">
        <v>20</v>
      </c>
      <c r="B27" s="81" t="s">
        <v>30</v>
      </c>
      <c r="C27" s="104" t="s">
        <v>129</v>
      </c>
      <c r="D27" s="79"/>
      <c r="E27" s="79"/>
      <c r="F27" s="127"/>
      <c r="G27" s="127"/>
      <c r="H27" s="127"/>
      <c r="I27" s="127"/>
    </row>
    <row r="28" spans="1:9" ht="15.75" customHeight="1">
      <c r="A28" s="31">
        <v>21</v>
      </c>
      <c r="B28" s="95" t="s">
        <v>31</v>
      </c>
      <c r="C28" s="104" t="s">
        <v>125</v>
      </c>
      <c r="D28" s="79"/>
      <c r="E28" s="79"/>
      <c r="F28" s="127"/>
      <c r="G28" s="127"/>
      <c r="H28" s="127"/>
      <c r="I28" s="127"/>
    </row>
    <row r="29" spans="1:9" ht="15.75" customHeight="1">
      <c r="A29" s="3">
        <v>22</v>
      </c>
      <c r="B29" s="33" t="s">
        <v>86</v>
      </c>
      <c r="C29" s="43" t="s">
        <v>71</v>
      </c>
      <c r="D29" s="84">
        <f aca="true" t="shared" si="4" ref="D29:I29">SUM(D30:D35)</f>
        <v>0</v>
      </c>
      <c r="E29" s="84">
        <f t="shared" si="4"/>
        <v>0</v>
      </c>
      <c r="F29" s="128">
        <f t="shared" si="4"/>
        <v>0</v>
      </c>
      <c r="G29" s="128">
        <f t="shared" si="4"/>
        <v>0</v>
      </c>
      <c r="H29" s="128">
        <f t="shared" si="4"/>
        <v>0</v>
      </c>
      <c r="I29" s="128">
        <f t="shared" si="4"/>
        <v>0</v>
      </c>
    </row>
    <row r="30" spans="1:9" ht="15.75" customHeight="1">
      <c r="A30" s="31">
        <v>23</v>
      </c>
      <c r="B30" s="33" t="s">
        <v>26</v>
      </c>
      <c r="C30" s="102" t="s">
        <v>128</v>
      </c>
      <c r="D30" s="79"/>
      <c r="E30" s="79"/>
      <c r="F30" s="127"/>
      <c r="G30" s="127"/>
      <c r="H30" s="127"/>
      <c r="I30" s="127"/>
    </row>
    <row r="31" spans="1:9" ht="15.75" customHeight="1">
      <c r="A31" s="3">
        <v>24</v>
      </c>
      <c r="B31" s="81" t="s">
        <v>28</v>
      </c>
      <c r="C31" s="102" t="s">
        <v>127</v>
      </c>
      <c r="D31" s="79"/>
      <c r="E31" s="79"/>
      <c r="F31" s="127"/>
      <c r="G31" s="127"/>
      <c r="H31" s="127"/>
      <c r="I31" s="127"/>
    </row>
    <row r="32" spans="1:9" ht="15.75" customHeight="1">
      <c r="A32" s="31">
        <v>25</v>
      </c>
      <c r="B32" s="33" t="s">
        <v>27</v>
      </c>
      <c r="C32" s="102" t="s">
        <v>123</v>
      </c>
      <c r="D32" s="79"/>
      <c r="E32" s="79"/>
      <c r="F32" s="127"/>
      <c r="G32" s="127"/>
      <c r="H32" s="127"/>
      <c r="I32" s="127"/>
    </row>
    <row r="33" spans="1:9" ht="15.75" customHeight="1">
      <c r="A33" s="3">
        <v>26</v>
      </c>
      <c r="B33" s="81" t="s">
        <v>29</v>
      </c>
      <c r="C33" s="102" t="s">
        <v>124</v>
      </c>
      <c r="D33" s="79"/>
      <c r="E33" s="79"/>
      <c r="F33" s="127"/>
      <c r="G33" s="127"/>
      <c r="H33" s="127"/>
      <c r="I33" s="127"/>
    </row>
    <row r="34" spans="1:9" ht="15.75" customHeight="1">
      <c r="A34" s="31">
        <v>27</v>
      </c>
      <c r="B34" s="81" t="s">
        <v>30</v>
      </c>
      <c r="C34" s="104" t="s">
        <v>129</v>
      </c>
      <c r="D34" s="79"/>
      <c r="E34" s="79"/>
      <c r="F34" s="127"/>
      <c r="G34" s="127"/>
      <c r="H34" s="127"/>
      <c r="I34" s="127"/>
    </row>
    <row r="35" spans="1:9" ht="15.75" customHeight="1">
      <c r="A35" s="3">
        <v>28</v>
      </c>
      <c r="B35" s="95" t="s">
        <v>31</v>
      </c>
      <c r="C35" s="104" t="s">
        <v>125</v>
      </c>
      <c r="D35" s="79"/>
      <c r="E35" s="79"/>
      <c r="F35" s="127"/>
      <c r="G35" s="127"/>
      <c r="H35" s="127"/>
      <c r="I35" s="127"/>
    </row>
    <row r="36" spans="1:9" ht="15.75" customHeight="1">
      <c r="A36" s="5"/>
      <c r="B36" s="37"/>
      <c r="I36" s="115"/>
    </row>
    <row r="37" spans="1:9" ht="15.75" customHeight="1">
      <c r="A37" s="35" t="s">
        <v>113</v>
      </c>
      <c r="B37" s="37"/>
      <c r="C37" s="23">
        <f>+'Beviteli oldal'!$B$13</f>
        <v>41039</v>
      </c>
      <c r="I37" s="117" t="s">
        <v>165</v>
      </c>
    </row>
    <row r="38" spans="1:9" ht="15.75" customHeight="1">
      <c r="A38" s="35"/>
      <c r="B38" s="37"/>
      <c r="C38" s="37"/>
      <c r="F38" s="125"/>
      <c r="I38" s="125" t="s">
        <v>163</v>
      </c>
    </row>
    <row r="39" spans="1:9" ht="15.75" customHeight="1">
      <c r="A39" s="35"/>
      <c r="B39" s="37"/>
      <c r="C39" s="37" t="s">
        <v>114</v>
      </c>
      <c r="I39" s="115"/>
    </row>
    <row r="40" spans="3:9" ht="15.75" customHeight="1">
      <c r="C40" s="25" t="str">
        <f>'Beviteli oldal'!$B$7</f>
        <v>18957086-2-20</v>
      </c>
      <c r="F40" s="115" t="s">
        <v>59</v>
      </c>
      <c r="I40" s="115" t="s">
        <v>59</v>
      </c>
    </row>
    <row r="41" spans="3:9" ht="15.75" customHeight="1">
      <c r="C41" s="57" t="s">
        <v>162</v>
      </c>
      <c r="I41" s="115"/>
    </row>
    <row r="42" spans="5:9" ht="15.75" customHeight="1">
      <c r="E42" s="92">
        <f>+'Beviteli oldal'!$B$15</f>
        <v>2011</v>
      </c>
      <c r="F42" s="116" t="s">
        <v>15</v>
      </c>
      <c r="H42" s="154">
        <f>+'Beviteli oldal'!$B$15</f>
        <v>2011</v>
      </c>
      <c r="I42" s="116" t="s">
        <v>15</v>
      </c>
    </row>
    <row r="43" spans="3:9" ht="15.75" customHeight="1">
      <c r="C43" s="26" t="s">
        <v>25</v>
      </c>
      <c r="I43" s="115"/>
    </row>
    <row r="44" spans="1:9" ht="15.75" customHeight="1">
      <c r="A44" s="25"/>
      <c r="C44" s="70"/>
      <c r="D44" s="7"/>
      <c r="E44" s="7"/>
      <c r="F44" s="117" t="s">
        <v>96</v>
      </c>
      <c r="G44" s="152"/>
      <c r="H44" s="152"/>
      <c r="I44" s="117" t="s">
        <v>96</v>
      </c>
    </row>
    <row r="45" spans="1:9" ht="59.25" customHeight="1">
      <c r="A45" s="87" t="s">
        <v>109</v>
      </c>
      <c r="B45" s="88"/>
      <c r="C45" s="89" t="s">
        <v>95</v>
      </c>
      <c r="D45" s="8" t="s">
        <v>93</v>
      </c>
      <c r="E45" s="9" t="s">
        <v>23</v>
      </c>
      <c r="F45" s="118" t="s">
        <v>94</v>
      </c>
      <c r="G45" s="118" t="s">
        <v>93</v>
      </c>
      <c r="H45" s="153" t="s">
        <v>23</v>
      </c>
      <c r="I45" s="118" t="s">
        <v>94</v>
      </c>
    </row>
    <row r="46" spans="1:9" ht="15.75" customHeight="1">
      <c r="A46" s="27" t="s">
        <v>97</v>
      </c>
      <c r="B46" s="28"/>
      <c r="C46" s="29" t="s">
        <v>98</v>
      </c>
      <c r="D46" s="8" t="s">
        <v>99</v>
      </c>
      <c r="E46" s="9" t="s">
        <v>100</v>
      </c>
      <c r="F46" s="118" t="s">
        <v>101</v>
      </c>
      <c r="G46" s="118" t="s">
        <v>99</v>
      </c>
      <c r="H46" s="153" t="s">
        <v>100</v>
      </c>
      <c r="I46" s="118" t="s">
        <v>101</v>
      </c>
    </row>
    <row r="47" spans="1:9" ht="15.75" customHeight="1">
      <c r="A47" s="3">
        <v>29</v>
      </c>
      <c r="B47" s="33" t="s">
        <v>88</v>
      </c>
      <c r="C47" s="41" t="s">
        <v>67</v>
      </c>
      <c r="D47" s="142">
        <f aca="true" t="shared" si="5" ref="D47:I47">+D21+D29</f>
        <v>34771.8</v>
      </c>
      <c r="E47" s="83">
        <f t="shared" si="5"/>
        <v>0</v>
      </c>
      <c r="F47" s="129">
        <f t="shared" si="5"/>
        <v>36841.792</v>
      </c>
      <c r="G47" s="129">
        <f t="shared" si="5"/>
        <v>36842</v>
      </c>
      <c r="H47" s="129">
        <f t="shared" si="5"/>
        <v>0</v>
      </c>
      <c r="I47" s="129">
        <f t="shared" si="5"/>
        <v>33608.833</v>
      </c>
    </row>
    <row r="48" spans="1:9" ht="15.75" customHeight="1">
      <c r="A48" s="3">
        <v>30</v>
      </c>
      <c r="B48" s="32" t="s">
        <v>90</v>
      </c>
      <c r="C48" s="38" t="s">
        <v>68</v>
      </c>
      <c r="D48" s="83">
        <f aca="true" t="shared" si="6" ref="D48:I48">+D19-D29</f>
        <v>0</v>
      </c>
      <c r="E48" s="83">
        <f t="shared" si="6"/>
        <v>0</v>
      </c>
      <c r="F48" s="129">
        <f t="shared" si="6"/>
        <v>0</v>
      </c>
      <c r="G48" s="129">
        <f t="shared" si="6"/>
        <v>0</v>
      </c>
      <c r="H48" s="129">
        <f t="shared" si="6"/>
        <v>0</v>
      </c>
      <c r="I48" s="129">
        <f t="shared" si="6"/>
        <v>0</v>
      </c>
    </row>
    <row r="49" spans="1:9" ht="15.75" customHeight="1">
      <c r="A49" s="3">
        <v>31</v>
      </c>
      <c r="B49" s="32" t="s">
        <v>117</v>
      </c>
      <c r="C49" s="38" t="s">
        <v>126</v>
      </c>
      <c r="D49" s="79"/>
      <c r="E49" s="79"/>
      <c r="F49" s="127"/>
      <c r="G49" s="127"/>
      <c r="H49" s="127"/>
      <c r="I49" s="127"/>
    </row>
    <row r="50" spans="1:9" ht="15.75" customHeight="1">
      <c r="A50" s="3">
        <v>32</v>
      </c>
      <c r="B50" s="32" t="s">
        <v>74</v>
      </c>
      <c r="C50" s="45" t="s">
        <v>69</v>
      </c>
      <c r="D50" s="85">
        <f aca="true" t="shared" si="7" ref="D50:I50">+D48-D49</f>
        <v>0</v>
      </c>
      <c r="E50" s="85">
        <f t="shared" si="7"/>
        <v>0</v>
      </c>
      <c r="F50" s="130">
        <f t="shared" si="7"/>
        <v>0</v>
      </c>
      <c r="G50" s="130">
        <f t="shared" si="7"/>
        <v>0</v>
      </c>
      <c r="H50" s="130">
        <f t="shared" si="7"/>
        <v>0</v>
      </c>
      <c r="I50" s="130">
        <f t="shared" si="7"/>
        <v>0</v>
      </c>
    </row>
    <row r="51" spans="1:9" ht="15.75" customHeight="1">
      <c r="A51" s="3">
        <v>33</v>
      </c>
      <c r="B51" s="32" t="s">
        <v>119</v>
      </c>
      <c r="C51" s="45" t="s">
        <v>70</v>
      </c>
      <c r="D51" s="143">
        <f aca="true" t="shared" si="8" ref="D51:I51">+D8-D21</f>
        <v>-2587.800000000003</v>
      </c>
      <c r="E51" s="85">
        <f t="shared" si="8"/>
        <v>0</v>
      </c>
      <c r="F51" s="130">
        <f t="shared" si="8"/>
        <v>-2489.244000000006</v>
      </c>
      <c r="G51" s="130">
        <f t="shared" si="8"/>
        <v>-2489.488999999994</v>
      </c>
      <c r="H51" s="130">
        <f t="shared" si="8"/>
        <v>-287.5</v>
      </c>
      <c r="I51" s="130">
        <f t="shared" si="8"/>
        <v>-6161.936999999998</v>
      </c>
    </row>
    <row r="52" spans="1:6" ht="15.75" customHeight="1">
      <c r="A52" s="98"/>
      <c r="B52" s="98"/>
      <c r="C52" s="99"/>
      <c r="D52" s="100"/>
      <c r="E52" s="100"/>
      <c r="F52" s="131"/>
    </row>
    <row r="53" spans="1:6" ht="15.75" customHeight="1">
      <c r="A53" s="167" t="s">
        <v>60</v>
      </c>
      <c r="B53" s="167"/>
      <c r="C53" s="167"/>
      <c r="D53" s="167"/>
      <c r="E53" s="167"/>
      <c r="F53" s="167"/>
    </row>
    <row r="54" spans="1:9" ht="15.75" customHeight="1">
      <c r="A54" s="3">
        <v>34</v>
      </c>
      <c r="B54" s="33" t="s">
        <v>72</v>
      </c>
      <c r="C54" s="164" t="s">
        <v>127</v>
      </c>
      <c r="D54" s="165"/>
      <c r="E54" s="166"/>
      <c r="F54" s="129">
        <f>+F55+F58+F59</f>
        <v>22126.752999999997</v>
      </c>
      <c r="G54" s="129">
        <f>+G55+G58+G59</f>
        <v>22126.752999999997</v>
      </c>
      <c r="H54" s="129">
        <f>+H55+H58+H59</f>
        <v>0</v>
      </c>
      <c r="I54" s="129">
        <f>+I55+I58+I59</f>
        <v>16506.908</v>
      </c>
    </row>
    <row r="55" spans="1:9" ht="15.75" customHeight="1">
      <c r="A55" s="3">
        <v>35</v>
      </c>
      <c r="B55" s="33" t="s">
        <v>26</v>
      </c>
      <c r="C55" s="164" t="s">
        <v>120</v>
      </c>
      <c r="D55" s="165"/>
      <c r="E55" s="166"/>
      <c r="F55" s="127">
        <v>17401</v>
      </c>
      <c r="G55" s="127">
        <v>17401</v>
      </c>
      <c r="H55" s="127"/>
      <c r="I55" s="127">
        <v>12987.986</v>
      </c>
    </row>
    <row r="56" spans="1:9" ht="15.75" customHeight="1">
      <c r="A56" s="3">
        <v>36</v>
      </c>
      <c r="B56" s="32"/>
      <c r="C56" s="164" t="s">
        <v>61</v>
      </c>
      <c r="D56" s="165"/>
      <c r="E56" s="166"/>
      <c r="F56" s="127">
        <v>0</v>
      </c>
      <c r="G56" s="127">
        <v>0</v>
      </c>
      <c r="H56" s="127"/>
      <c r="I56" s="127">
        <v>0</v>
      </c>
    </row>
    <row r="57" spans="1:9" ht="15.75" customHeight="1">
      <c r="A57" s="3">
        <v>37</v>
      </c>
      <c r="B57" s="32"/>
      <c r="C57" s="164" t="s">
        <v>62</v>
      </c>
      <c r="D57" s="165"/>
      <c r="E57" s="166"/>
      <c r="F57" s="127">
        <v>0</v>
      </c>
      <c r="G57" s="127">
        <v>0</v>
      </c>
      <c r="H57" s="127"/>
      <c r="I57" s="127">
        <v>0</v>
      </c>
    </row>
    <row r="58" spans="1:9" ht="15.75" customHeight="1">
      <c r="A58" s="3">
        <v>38</v>
      </c>
      <c r="B58" s="32" t="s">
        <v>28</v>
      </c>
      <c r="C58" s="164" t="s">
        <v>121</v>
      </c>
      <c r="D58" s="165"/>
      <c r="E58" s="166"/>
      <c r="F58" s="127">
        <f>12.935+8.059+4.004+50+83.959</f>
        <v>158.957</v>
      </c>
      <c r="G58" s="127">
        <f>12.935+8.059+4.004+50+83.959</f>
        <v>158.957</v>
      </c>
      <c r="H58" s="127"/>
      <c r="I58" s="127">
        <f>184.786+2.401+15.018+4.895+0.871</f>
        <v>207.97100000000003</v>
      </c>
    </row>
    <row r="59" spans="1:9" ht="15.75" customHeight="1">
      <c r="A59" s="3">
        <v>39</v>
      </c>
      <c r="B59" s="32" t="s">
        <v>27</v>
      </c>
      <c r="C59" s="164" t="s">
        <v>122</v>
      </c>
      <c r="D59" s="165"/>
      <c r="E59" s="166"/>
      <c r="F59" s="127">
        <v>4566.796</v>
      </c>
      <c r="G59" s="127">
        <v>4566.796</v>
      </c>
      <c r="H59" s="127"/>
      <c r="I59" s="127">
        <v>3310.951</v>
      </c>
    </row>
    <row r="60" spans="1:9" ht="15.75" customHeight="1">
      <c r="A60" s="3">
        <v>40</v>
      </c>
      <c r="B60" s="32" t="s">
        <v>77</v>
      </c>
      <c r="C60" s="164" t="s">
        <v>10</v>
      </c>
      <c r="D60" s="165"/>
      <c r="E60" s="166"/>
      <c r="F60" s="127">
        <v>3000</v>
      </c>
      <c r="G60" s="127">
        <v>3000</v>
      </c>
      <c r="H60" s="127"/>
      <c r="I60" s="127">
        <v>0</v>
      </c>
    </row>
    <row r="61" spans="1:9" ht="15.75" customHeight="1">
      <c r="A61" s="3">
        <v>41</v>
      </c>
      <c r="B61" s="32" t="s">
        <v>80</v>
      </c>
      <c r="C61" s="164" t="s">
        <v>63</v>
      </c>
      <c r="D61" s="165"/>
      <c r="E61" s="166"/>
      <c r="F61" s="127">
        <v>639.209</v>
      </c>
      <c r="G61" s="127">
        <v>639.209</v>
      </c>
      <c r="H61" s="127"/>
      <c r="I61" s="127">
        <v>679.891</v>
      </c>
    </row>
    <row r="62" spans="1:6" ht="15.75" customHeight="1">
      <c r="A62" s="37"/>
      <c r="B62" s="37"/>
      <c r="C62" s="97"/>
      <c r="D62" s="10"/>
      <c r="E62" s="10"/>
      <c r="F62" s="124"/>
    </row>
    <row r="63" spans="1:6" ht="15.75" customHeight="1">
      <c r="A63" s="35" t="s">
        <v>113</v>
      </c>
      <c r="B63" s="47"/>
      <c r="C63" s="23">
        <f>+'Beviteli oldal'!$B$13</f>
        <v>41039</v>
      </c>
      <c r="D63" s="6"/>
      <c r="E63" s="6"/>
      <c r="F63" s="123"/>
    </row>
    <row r="64" spans="1:6" ht="15.75" customHeight="1">
      <c r="A64" s="5"/>
      <c r="B64" s="37"/>
      <c r="C64" s="6"/>
      <c r="F64" s="125"/>
    </row>
    <row r="65" spans="1:3" ht="15.75" customHeight="1">
      <c r="A65" s="5"/>
      <c r="B65" s="37"/>
      <c r="C65" s="37" t="s">
        <v>114</v>
      </c>
    </row>
    <row r="66" spans="1:9" ht="15.75" customHeight="1">
      <c r="A66" s="78"/>
      <c r="B66" s="168"/>
      <c r="C66" s="168"/>
      <c r="D66" s="168"/>
      <c r="E66" s="168"/>
      <c r="F66" s="168"/>
      <c r="I66" s="155" t="s">
        <v>167</v>
      </c>
    </row>
    <row r="67" spans="1:9" ht="15.75" customHeight="1">
      <c r="A67" s="78"/>
      <c r="B67" s="168"/>
      <c r="C67" s="168"/>
      <c r="D67" s="168"/>
      <c r="E67" s="168"/>
      <c r="F67" s="168"/>
      <c r="I67" s="125" t="s">
        <v>163</v>
      </c>
    </row>
    <row r="84" ht="15.75" customHeight="1">
      <c r="B84" s="30"/>
    </row>
    <row r="89" ht="15.75" customHeight="1">
      <c r="B89" s="30"/>
    </row>
    <row r="101" ht="15.75" customHeight="1">
      <c r="B101" s="30"/>
    </row>
    <row r="106" ht="15.75" customHeight="1">
      <c r="B106" s="30"/>
    </row>
    <row r="109" ht="15.75" customHeight="1">
      <c r="B109" s="30"/>
    </row>
    <row r="112" ht="15.75" customHeight="1">
      <c r="B112" s="30"/>
    </row>
    <row r="131" ht="15.75" customHeight="1">
      <c r="B131" s="30"/>
    </row>
    <row r="136" ht="15.75" customHeight="1">
      <c r="B136" s="30"/>
    </row>
  </sheetData>
  <mergeCells count="11">
    <mergeCell ref="B66:F66"/>
    <mergeCell ref="B67:F67"/>
    <mergeCell ref="C59:E59"/>
    <mergeCell ref="C60:E60"/>
    <mergeCell ref="C61:E61"/>
    <mergeCell ref="C58:E58"/>
    <mergeCell ref="C56:E56"/>
    <mergeCell ref="A53:F53"/>
    <mergeCell ref="C54:E54"/>
    <mergeCell ref="C55:E55"/>
    <mergeCell ref="C57:E57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user09</cp:lastModifiedBy>
  <cp:lastPrinted>2012-05-29T09:16:19Z</cp:lastPrinted>
  <dcterms:created xsi:type="dcterms:W3CDTF">2000-10-17T11:41:12Z</dcterms:created>
  <dcterms:modified xsi:type="dcterms:W3CDTF">2012-05-29T09:32:39Z</dcterms:modified>
  <cp:category/>
  <cp:version/>
  <cp:contentType/>
  <cp:contentStatus/>
</cp:coreProperties>
</file>